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ork_Office\2 - Thong bao\"/>
    </mc:Choice>
  </mc:AlternateContent>
  <bookViews>
    <workbookView xWindow="0" yWindow="0" windowWidth="20490" windowHeight="7755"/>
  </bookViews>
  <sheets>
    <sheet name="Sheet1" sheetId="3" r:id="rId1"/>
  </sheets>
  <definedNames>
    <definedName name="_xlnm._FilterDatabase" localSheetId="0" hidden="1">Sheet1!$A$1:$AG$45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3" l="1"/>
  <c r="U2" i="3" s="1"/>
  <c r="V2" i="3" s="1"/>
  <c r="T3" i="3"/>
  <c r="U3" i="3" s="1"/>
  <c r="V3" i="3" s="1"/>
  <c r="T4" i="3"/>
  <c r="U4" i="3" s="1"/>
  <c r="V4" i="3" s="1"/>
  <c r="T5" i="3"/>
  <c r="U5" i="3" s="1"/>
  <c r="V5" i="3" s="1"/>
  <c r="T6" i="3"/>
  <c r="U6" i="3" s="1"/>
  <c r="V6" i="3" s="1"/>
  <c r="T7" i="3"/>
  <c r="U7" i="3" s="1"/>
  <c r="V7" i="3" s="1"/>
  <c r="T8" i="3"/>
  <c r="U8" i="3" s="1"/>
  <c r="V8" i="3" s="1"/>
  <c r="T9" i="3"/>
  <c r="U9" i="3" s="1"/>
  <c r="V9" i="3" s="1"/>
  <c r="T10" i="3"/>
  <c r="U10" i="3" s="1"/>
  <c r="V10" i="3" s="1"/>
  <c r="T11" i="3"/>
  <c r="U11" i="3" s="1"/>
  <c r="V11" i="3" s="1"/>
  <c r="T12" i="3"/>
  <c r="U12" i="3" s="1"/>
  <c r="V12" i="3" s="1"/>
  <c r="T13" i="3"/>
  <c r="U13" i="3" s="1"/>
  <c r="V13" i="3" s="1"/>
  <c r="T14" i="3"/>
  <c r="U14" i="3" s="1"/>
  <c r="V14" i="3" s="1"/>
  <c r="T15" i="3"/>
  <c r="U15" i="3" s="1"/>
  <c r="V15" i="3" s="1"/>
  <c r="T16" i="3"/>
  <c r="U16" i="3" s="1"/>
  <c r="V16" i="3" s="1"/>
  <c r="T17" i="3"/>
  <c r="U17" i="3" s="1"/>
  <c r="V17" i="3" s="1"/>
  <c r="T18" i="3"/>
  <c r="U18" i="3" s="1"/>
  <c r="V18" i="3" s="1"/>
  <c r="T19" i="3"/>
  <c r="U19" i="3" s="1"/>
  <c r="V19" i="3" s="1"/>
  <c r="T20" i="3"/>
  <c r="U20" i="3" s="1"/>
  <c r="V20" i="3" s="1"/>
  <c r="T21" i="3"/>
  <c r="U21" i="3" s="1"/>
  <c r="V21" i="3" s="1"/>
  <c r="T22" i="3"/>
  <c r="U22" i="3" s="1"/>
  <c r="V22" i="3" s="1"/>
  <c r="T23" i="3"/>
  <c r="U23" i="3" s="1"/>
  <c r="V23" i="3" s="1"/>
  <c r="T28" i="3"/>
  <c r="U28" i="3" s="1"/>
  <c r="V28" i="3" s="1"/>
  <c r="T29" i="3"/>
  <c r="U29" i="3" s="1"/>
  <c r="V29" i="3" s="1"/>
  <c r="T30" i="3"/>
  <c r="U30" i="3" s="1"/>
  <c r="V30" i="3" s="1"/>
  <c r="T31" i="3"/>
  <c r="U31" i="3" s="1"/>
  <c r="V31" i="3" s="1"/>
  <c r="T32" i="3"/>
  <c r="U32" i="3" s="1"/>
  <c r="V32" i="3" s="1"/>
  <c r="T33" i="3"/>
  <c r="U33" i="3" s="1"/>
  <c r="V33" i="3" s="1"/>
  <c r="T34" i="3"/>
  <c r="U34" i="3" s="1"/>
  <c r="V34" i="3" s="1"/>
  <c r="T35" i="3"/>
  <c r="U35" i="3" s="1"/>
  <c r="V35" i="3" s="1"/>
  <c r="T36" i="3"/>
  <c r="U36" i="3" s="1"/>
  <c r="V36" i="3" s="1"/>
  <c r="T37" i="3"/>
  <c r="U37" i="3" s="1"/>
  <c r="V37" i="3" s="1"/>
  <c r="T38" i="3"/>
  <c r="U38" i="3" s="1"/>
  <c r="V38" i="3" s="1"/>
  <c r="T39" i="3"/>
  <c r="U39" i="3" s="1"/>
  <c r="V39" i="3" s="1"/>
  <c r="T40" i="3"/>
  <c r="U40" i="3" s="1"/>
  <c r="V40" i="3" s="1"/>
  <c r="T41" i="3"/>
  <c r="U41" i="3" s="1"/>
  <c r="V41" i="3" s="1"/>
  <c r="T42" i="3"/>
  <c r="U42" i="3" s="1"/>
  <c r="V42" i="3" s="1"/>
  <c r="T43" i="3"/>
  <c r="U43" i="3" s="1"/>
  <c r="V43" i="3" s="1"/>
  <c r="T44" i="3"/>
  <c r="U44" i="3" s="1"/>
  <c r="V44" i="3" s="1"/>
  <c r="T45" i="3"/>
  <c r="U45" i="3" s="1"/>
  <c r="V45" i="3" s="1"/>
  <c r="T24" i="3"/>
  <c r="U24" i="3" s="1"/>
  <c r="V24" i="3" s="1"/>
  <c r="T25" i="3"/>
  <c r="U25" i="3" s="1"/>
  <c r="V25" i="3" s="1"/>
  <c r="T26" i="3"/>
  <c r="U26" i="3" s="1"/>
  <c r="V26" i="3" s="1"/>
  <c r="T27" i="3"/>
  <c r="U27" i="3" s="1"/>
  <c r="V27" i="3" s="1"/>
  <c r="AD2" i="3" l="1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24" i="3"/>
  <c r="AD25" i="3"/>
  <c r="AD26" i="3"/>
  <c r="AD27" i="3"/>
  <c r="AB2" i="3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24" i="3"/>
  <c r="AB25" i="3"/>
  <c r="AB26" i="3"/>
  <c r="AB27" i="3"/>
  <c r="Z2" i="3"/>
  <c r="Z3" i="3"/>
  <c r="Z4" i="3"/>
  <c r="Z5" i="3"/>
  <c r="Z6" i="3"/>
  <c r="Z7" i="3"/>
  <c r="Z8" i="3"/>
  <c r="Z9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24" i="3"/>
  <c r="Z25" i="3"/>
  <c r="Z26" i="3"/>
  <c r="Z27" i="3"/>
  <c r="X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24" i="3"/>
  <c r="X25" i="3"/>
  <c r="X26" i="3"/>
  <c r="X27" i="3"/>
  <c r="O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24" i="3"/>
  <c r="O25" i="3"/>
  <c r="O26" i="3"/>
  <c r="O27" i="3"/>
  <c r="AE24" i="3" l="1"/>
  <c r="AF24" i="3" s="1"/>
  <c r="AE45" i="3"/>
  <c r="AF45" i="3" s="1"/>
  <c r="AE41" i="3"/>
  <c r="AF41" i="3" s="1"/>
  <c r="AE37" i="3"/>
  <c r="AF37" i="3" s="1"/>
  <c r="AE33" i="3"/>
  <c r="AF33" i="3" s="1"/>
  <c r="AE29" i="3"/>
  <c r="AF29" i="3" s="1"/>
  <c r="AE21" i="3"/>
  <c r="AF21" i="3" s="1"/>
  <c r="AE17" i="3"/>
  <c r="AF17" i="3" s="1"/>
  <c r="AE13" i="3"/>
  <c r="AF13" i="3" s="1"/>
  <c r="AE9" i="3"/>
  <c r="AF9" i="3" s="1"/>
  <c r="AE5" i="3"/>
  <c r="AF5" i="3" s="1"/>
  <c r="AE26" i="3"/>
  <c r="AF26" i="3" s="1"/>
  <c r="AE43" i="3"/>
  <c r="AF43" i="3" s="1"/>
  <c r="AE35" i="3"/>
  <c r="AF35" i="3" s="1"/>
  <c r="AE19" i="3"/>
  <c r="AF19" i="3" s="1"/>
  <c r="AG41" i="3" s="1"/>
  <c r="AG33" i="3"/>
  <c r="AG17" i="3"/>
  <c r="AE7" i="3"/>
  <c r="AF7" i="3" s="1"/>
  <c r="AG9" i="3" s="1"/>
  <c r="AE39" i="3"/>
  <c r="AF39" i="3" s="1"/>
  <c r="AE31" i="3"/>
  <c r="AF31" i="3" s="1"/>
  <c r="AE23" i="3"/>
  <c r="AF23" i="3" s="1"/>
  <c r="AG45" i="3" s="1"/>
  <c r="AE15" i="3"/>
  <c r="AF15" i="3" s="1"/>
  <c r="AG37" i="3" s="1"/>
  <c r="AG29" i="3"/>
  <c r="AG21" i="3"/>
  <c r="AE11" i="3"/>
  <c r="AF11" i="3" s="1"/>
  <c r="AG13" i="3" s="1"/>
  <c r="AE3" i="3"/>
  <c r="AF3" i="3" s="1"/>
  <c r="AG5" i="3" s="1"/>
  <c r="AE27" i="3"/>
  <c r="AF27" i="3" s="1"/>
  <c r="AE25" i="3"/>
  <c r="AF25" i="3" s="1"/>
  <c r="AE44" i="3"/>
  <c r="AF44" i="3" s="1"/>
  <c r="AE42" i="3"/>
  <c r="AF42" i="3" s="1"/>
  <c r="AE40" i="3"/>
  <c r="AF40" i="3" s="1"/>
  <c r="AE38" i="3"/>
  <c r="AF38" i="3" s="1"/>
  <c r="AE36" i="3"/>
  <c r="AF36" i="3" s="1"/>
  <c r="AE34" i="3"/>
  <c r="AF34" i="3" s="1"/>
  <c r="AE32" i="3"/>
  <c r="AF32" i="3" s="1"/>
  <c r="AG32" i="3" s="1"/>
  <c r="AE30" i="3"/>
  <c r="AF30" i="3" s="1"/>
  <c r="AE28" i="3"/>
  <c r="AF28" i="3" s="1"/>
  <c r="AG28" i="3" s="1"/>
  <c r="AE22" i="3"/>
  <c r="AF22" i="3" s="1"/>
  <c r="AE20" i="3"/>
  <c r="AF20" i="3" s="1"/>
  <c r="AG42" i="3" s="1"/>
  <c r="AE18" i="3"/>
  <c r="AF18" i="3" s="1"/>
  <c r="AE16" i="3"/>
  <c r="AF16" i="3" s="1"/>
  <c r="AG38" i="3" s="1"/>
  <c r="AE14" i="3"/>
  <c r="AF14" i="3" s="1"/>
  <c r="AG34" i="3"/>
  <c r="AG30" i="3"/>
  <c r="AG26" i="3"/>
  <c r="AG24" i="3"/>
  <c r="AG22" i="3"/>
  <c r="AG18" i="3"/>
  <c r="AE12" i="3"/>
  <c r="AF12" i="3" s="1"/>
  <c r="AG14" i="3" s="1"/>
  <c r="AE10" i="3"/>
  <c r="AF10" i="3" s="1"/>
  <c r="AE8" i="3"/>
  <c r="AF8" i="3" s="1"/>
  <c r="AG10" i="3" s="1"/>
  <c r="AE6" i="3"/>
  <c r="AF6" i="3" s="1"/>
  <c r="AG8" i="3" s="1"/>
  <c r="AE4" i="3"/>
  <c r="AF4" i="3" s="1"/>
  <c r="AE2" i="3"/>
  <c r="AF2" i="3" s="1"/>
  <c r="AG4" i="3" s="1"/>
  <c r="AG12" i="3" l="1"/>
  <c r="AG16" i="3"/>
  <c r="AG20" i="3"/>
  <c r="AG36" i="3"/>
  <c r="AG40" i="3"/>
  <c r="AG44" i="3"/>
  <c r="AG6" i="3"/>
  <c r="AG3" i="3"/>
  <c r="AG11" i="3"/>
  <c r="AG19" i="3"/>
  <c r="AG27" i="3"/>
  <c r="AG35" i="3"/>
  <c r="AG43" i="3"/>
  <c r="AG25" i="3"/>
  <c r="AG7" i="3"/>
  <c r="AG15" i="3"/>
  <c r="AG23" i="3"/>
  <c r="AG31" i="3"/>
  <c r="AG39" i="3"/>
  <c r="AG2" i="3"/>
</calcChain>
</file>

<file path=xl/sharedStrings.xml><?xml version="1.0" encoding="utf-8"?>
<sst xmlns="http://schemas.openxmlformats.org/spreadsheetml/2006/main" count="516" uniqueCount="216">
  <si>
    <t>Mã HS-SV</t>
  </si>
  <si>
    <t>Họ đệm</t>
  </si>
  <si>
    <t>Tên</t>
  </si>
  <si>
    <t>Giới tính</t>
  </si>
  <si>
    <t>Ngày sinh</t>
  </si>
  <si>
    <t>Tên lớp</t>
  </si>
  <si>
    <t>Khóa học</t>
  </si>
  <si>
    <t>Bậc đào tạo</t>
  </si>
  <si>
    <t>Loại đào tạo</t>
  </si>
  <si>
    <t>Ngành</t>
  </si>
  <si>
    <t>Nghề</t>
  </si>
  <si>
    <t>Trạng thái</t>
  </si>
  <si>
    <t>Nữ</t>
  </si>
  <si>
    <t>Đại học - chính quy</t>
  </si>
  <si>
    <t>Chính quy</t>
  </si>
  <si>
    <t>Công nghệ thông tin</t>
  </si>
  <si>
    <t>Nam</t>
  </si>
  <si>
    <t>Đã tốt nghiệp</t>
  </si>
  <si>
    <t>Lê Huỳnh</t>
  </si>
  <si>
    <t>Khoa học hàng hải</t>
  </si>
  <si>
    <t>Nguyễn Văn</t>
  </si>
  <si>
    <t>Hoa</t>
  </si>
  <si>
    <t>Điều khiển tàu biển</t>
  </si>
  <si>
    <t>Nguyễn Hoàng</t>
  </si>
  <si>
    <t>Trần Hoàng</t>
  </si>
  <si>
    <t>Bảo</t>
  </si>
  <si>
    <t>Nguyễn Thái</t>
  </si>
  <si>
    <t>Trần Ngọc</t>
  </si>
  <si>
    <t>Nguyễn Thị Thanh</t>
  </si>
  <si>
    <t>Bùi Minh</t>
  </si>
  <si>
    <t>Lê Minh</t>
  </si>
  <si>
    <t>Nguyễn Thành</t>
  </si>
  <si>
    <t>Sơn</t>
  </si>
  <si>
    <t>Đức</t>
  </si>
  <si>
    <t>Trần Thị Mỹ</t>
  </si>
  <si>
    <t>Nguyễn Thị Thùy</t>
  </si>
  <si>
    <t>Duy</t>
  </si>
  <si>
    <t>Dương Nhật</t>
  </si>
  <si>
    <t>Duyên</t>
  </si>
  <si>
    <t>Hà</t>
  </si>
  <si>
    <t>Lê Thị Thu</t>
  </si>
  <si>
    <t>01/01/1995</t>
  </si>
  <si>
    <t>Hạnh</t>
  </si>
  <si>
    <t>Vũ Văn</t>
  </si>
  <si>
    <t>Bùi Văn</t>
  </si>
  <si>
    <t>Phạm Quang</t>
  </si>
  <si>
    <t>Hiển</t>
  </si>
  <si>
    <t>Phạm Duy</t>
  </si>
  <si>
    <t>Hồng</t>
  </si>
  <si>
    <t>Huy</t>
  </si>
  <si>
    <t>Trần Thành</t>
  </si>
  <si>
    <t>Nguyễn Thị Ánh</t>
  </si>
  <si>
    <t>Khải</t>
  </si>
  <si>
    <t>Khang</t>
  </si>
  <si>
    <t>Khiêm</t>
  </si>
  <si>
    <t>Khoa</t>
  </si>
  <si>
    <t>Đỗ Nguyên</t>
  </si>
  <si>
    <t>Linh</t>
  </si>
  <si>
    <t>Lộc</t>
  </si>
  <si>
    <t>Lợi</t>
  </si>
  <si>
    <t>Long</t>
  </si>
  <si>
    <t>Lực</t>
  </si>
  <si>
    <t>Mai</t>
  </si>
  <si>
    <t>Mỹ</t>
  </si>
  <si>
    <t>Nghĩa</t>
  </si>
  <si>
    <t>Phan Hoàng</t>
  </si>
  <si>
    <t>Nguyên</t>
  </si>
  <si>
    <t>Như</t>
  </si>
  <si>
    <t>Lê Minh Trung</t>
  </si>
  <si>
    <t>Phi</t>
  </si>
  <si>
    <t>Phong</t>
  </si>
  <si>
    <t>Phúc</t>
  </si>
  <si>
    <t>Quang</t>
  </si>
  <si>
    <t>Lê Nguyên</t>
  </si>
  <si>
    <t>Tân</t>
  </si>
  <si>
    <t>Thắng</t>
  </si>
  <si>
    <t>Đinh Văn</t>
  </si>
  <si>
    <t>Thư</t>
  </si>
  <si>
    <t>Tiến</t>
  </si>
  <si>
    <t>Trang</t>
  </si>
  <si>
    <t>Trí</t>
  </si>
  <si>
    <t>Triển</t>
  </si>
  <si>
    <t>Trúc</t>
  </si>
  <si>
    <t>Tú</t>
  </si>
  <si>
    <t>Tường</t>
  </si>
  <si>
    <t>26/10/1997</t>
  </si>
  <si>
    <t>Quản lý hàng hải</t>
  </si>
  <si>
    <t>16/02/1997</t>
  </si>
  <si>
    <t>04/10/1997</t>
  </si>
  <si>
    <t>Phạm Kim</t>
  </si>
  <si>
    <t>19/09/1997</t>
  </si>
  <si>
    <t>Pháp</t>
  </si>
  <si>
    <t>13/09/1998</t>
  </si>
  <si>
    <t>HH16A</t>
  </si>
  <si>
    <t>27/01/1998</t>
  </si>
  <si>
    <t>QH16</t>
  </si>
  <si>
    <t>30/05/1998</t>
  </si>
  <si>
    <t>22/01/1998</t>
  </si>
  <si>
    <t>CN16B</t>
  </si>
  <si>
    <t>01/08/1998</t>
  </si>
  <si>
    <t>HH16B</t>
  </si>
  <si>
    <t>04/08/1998</t>
  </si>
  <si>
    <t>1653200002</t>
  </si>
  <si>
    <t>Nguyễn Minh Quốc</t>
  </si>
  <si>
    <t>20/10/1998</t>
  </si>
  <si>
    <t>MG16</t>
  </si>
  <si>
    <t>Kỹ thuật môi trường</t>
  </si>
  <si>
    <t>20/09/1998</t>
  </si>
  <si>
    <t>09/04/1998</t>
  </si>
  <si>
    <t>13/03/1998</t>
  </si>
  <si>
    <t>04/09/1998</t>
  </si>
  <si>
    <t>06/12/1998</t>
  </si>
  <si>
    <t>02/05/1998</t>
  </si>
  <si>
    <t>16/09/1998</t>
  </si>
  <si>
    <t>02/11/1998</t>
  </si>
  <si>
    <t>20/06/1998</t>
  </si>
  <si>
    <t>09/01/1998</t>
  </si>
  <si>
    <t>28/02/1998</t>
  </si>
  <si>
    <t>16/11/1998</t>
  </si>
  <si>
    <t>15/04/1998</t>
  </si>
  <si>
    <t>29/07/1998</t>
  </si>
  <si>
    <t>08/03/1998</t>
  </si>
  <si>
    <t>1653200034</t>
  </si>
  <si>
    <t>Trần Huỳnh</t>
  </si>
  <si>
    <t>26/07/1998</t>
  </si>
  <si>
    <t>28/01/1998</t>
  </si>
  <si>
    <t>10/11/1998</t>
  </si>
  <si>
    <t>04/10/1998</t>
  </si>
  <si>
    <t>1651120078</t>
  </si>
  <si>
    <t>Nguyễn Hà Khánh</t>
  </si>
  <si>
    <t>1651220007</t>
  </si>
  <si>
    <t>Phạm Thị Kiều Mỹ</t>
  </si>
  <si>
    <t>10/03/1998</t>
  </si>
  <si>
    <t>09/09/1998</t>
  </si>
  <si>
    <t>1653200005</t>
  </si>
  <si>
    <t>11/05/1998</t>
  </si>
  <si>
    <t>01/11/1998</t>
  </si>
  <si>
    <t>1653200006</t>
  </si>
  <si>
    <t>1653200008</t>
  </si>
  <si>
    <t>1651220014</t>
  </si>
  <si>
    <t>Trương Thị Vinh</t>
  </si>
  <si>
    <t>12/12/1998</t>
  </si>
  <si>
    <t>17/11/1998</t>
  </si>
  <si>
    <t>1653200011</t>
  </si>
  <si>
    <t>10/06/1998</t>
  </si>
  <si>
    <t>1651010084</t>
  </si>
  <si>
    <t>1651010086</t>
  </si>
  <si>
    <t>Kẹo</t>
  </si>
  <si>
    <t>1653200013</t>
  </si>
  <si>
    <t>1651120098</t>
  </si>
  <si>
    <t>26/12/1998</t>
  </si>
  <si>
    <t>05/05/1998</t>
  </si>
  <si>
    <t>1651010089</t>
  </si>
  <si>
    <t>Phạm Nguyễn Duy</t>
  </si>
  <si>
    <t>1651120099</t>
  </si>
  <si>
    <t>18/03/1998</t>
  </si>
  <si>
    <t>1653200015</t>
  </si>
  <si>
    <t>1651010033</t>
  </si>
  <si>
    <t>1653200016</t>
  </si>
  <si>
    <t>1651120101</t>
  </si>
  <si>
    <t>1651010092</t>
  </si>
  <si>
    <t>Lương Tấn</t>
  </si>
  <si>
    <t>1653200017</t>
  </si>
  <si>
    <t>1653200058</t>
  </si>
  <si>
    <t>1651120108</t>
  </si>
  <si>
    <t>1651010094</t>
  </si>
  <si>
    <t>Lương Nguyễn Hoàng</t>
  </si>
  <si>
    <t>1651120109</t>
  </si>
  <si>
    <t>Trần Ngọc Khánh</t>
  </si>
  <si>
    <t>25/01/1998</t>
  </si>
  <si>
    <t>1653200063</t>
  </si>
  <si>
    <t>Nguyễn Ngô Bích</t>
  </si>
  <si>
    <t>1653200065</t>
  </si>
  <si>
    <t>1651120112</t>
  </si>
  <si>
    <t>1653200067</t>
  </si>
  <si>
    <t>1651010100</t>
  </si>
  <si>
    <t>1651120115</t>
  </si>
  <si>
    <t>Ngô Thị Minh</t>
  </si>
  <si>
    <t>1651120116</t>
  </si>
  <si>
    <t>Triệu Kim</t>
  </si>
  <si>
    <t>1651120120</t>
  </si>
  <si>
    <t>1651220031</t>
  </si>
  <si>
    <t>1651010124</t>
  </si>
  <si>
    <t>Lê Nguyễn Bảo</t>
  </si>
  <si>
    <t>1651120137</t>
  </si>
  <si>
    <t>1653200081</t>
  </si>
  <si>
    <t>Trần Ngọc Anh</t>
  </si>
  <si>
    <t>1653200072</t>
  </si>
  <si>
    <t>1651120139</t>
  </si>
  <si>
    <t>1653200083</t>
  </si>
  <si>
    <t>1651010126</t>
  </si>
  <si>
    <t>1653200084</t>
  </si>
  <si>
    <t>Đặng Lê Thiên</t>
  </si>
  <si>
    <t>1651220028</t>
  </si>
  <si>
    <t>1651010116</t>
  </si>
  <si>
    <t>Tiêu Kim</t>
  </si>
  <si>
    <t>TC1
Khoa</t>
  </si>
  <si>
    <t>TC1
Trường</t>
  </si>
  <si>
    <t>TC2
Khoa</t>
  </si>
  <si>
    <t>Không
BHYT</t>
  </si>
  <si>
    <t>AIESEC</t>
  </si>
  <si>
    <t>P&amp;G</t>
  </si>
  <si>
    <t>Mức TC2
sau trừ</t>
  </si>
  <si>
    <t>Xét TC2
Trường</t>
  </si>
  <si>
    <t>TC2
Trường</t>
  </si>
  <si>
    <t>TC3
Khoa</t>
  </si>
  <si>
    <t>TC3
Trường</t>
  </si>
  <si>
    <t>TC4
Khoa</t>
  </si>
  <si>
    <t>TC4
Trường</t>
  </si>
  <si>
    <t>TC5
Khoa</t>
  </si>
  <si>
    <t>TC5
Trường</t>
  </si>
  <si>
    <t>Khoa 
đánh giá</t>
  </si>
  <si>
    <t>Khoa 
xếp loại</t>
  </si>
  <si>
    <t xml:space="preserve">Trường 
đánh giá </t>
  </si>
  <si>
    <t>Trường
xếp loại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</si>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</sst>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zoomScale="92" zoomScaleNormal="92" workbookViewId="0">
      <pane ySplit="1" topLeftCell="A2" activePane="bottomLeft" state="frozen"/>
      <selection pane="bottomLeft" activeCell="K4" sqref="K4"/>
    </sheetView>
  </sheetViews>
  <sheetFormatPr defaultRowHeight="15" x14ac:dyDescent="0.25"/>
  <cols>
    <col min="1" max="1" width="4" style="2" bestFit="1" customWidth="1"/>
    <col min="2" max="2" width="11.28515625" style="1" bestFit="1" customWidth="1"/>
    <col min="3" max="3" width="20.140625" customWidth="1"/>
    <col min="4" max="4" width="8" bestFit="1" customWidth="1"/>
    <col min="5" max="5" width="9" hidden="1" customWidth="1"/>
    <col min="6" max="6" width="10.7109375" hidden="1" customWidth="1"/>
    <col min="7" max="7" width="7.85546875" customWidth="1"/>
    <col min="8" max="8" width="9" hidden="1" customWidth="1"/>
    <col min="9" max="9" width="17.7109375" hidden="1" customWidth="1"/>
    <col min="10" max="10" width="11.7109375" hidden="1" customWidth="1"/>
    <col min="11" max="11" width="36.42578125" customWidth="1"/>
    <col min="12" max="12" width="40.140625" hidden="1" customWidth="1"/>
    <col min="13" max="13" width="12.85546875" bestFit="1" customWidth="1"/>
    <col min="14" max="14" width="5.42578125" style="2" bestFit="1" customWidth="1"/>
    <col min="15" max="15" width="7.7109375" style="4" bestFit="1" customWidth="1"/>
    <col min="16" max="16" width="5.42578125" style="2" bestFit="1" customWidth="1"/>
    <col min="17" max="17" width="6.5703125" hidden="1" customWidth="1"/>
    <col min="18" max="18" width="7" hidden="1" customWidth="1"/>
    <col min="19" max="19" width="5.140625" hidden="1" customWidth="1"/>
    <col min="20" max="20" width="8.7109375" hidden="1" customWidth="1"/>
    <col min="21" max="21" width="7.7109375" hidden="1" customWidth="1"/>
    <col min="22" max="22" width="7.7109375" style="4" bestFit="1" customWidth="1"/>
    <col min="23" max="23" width="5.42578125" style="2" bestFit="1" customWidth="1"/>
    <col min="24" max="24" width="7.7109375" style="4" bestFit="1" customWidth="1"/>
    <col min="25" max="25" width="5.42578125" style="2" bestFit="1" customWidth="1"/>
    <col min="26" max="26" width="7.7109375" style="4" bestFit="1" customWidth="1"/>
    <col min="27" max="27" width="5.42578125" style="2" bestFit="1" customWidth="1"/>
    <col min="28" max="28" width="7.7109375" style="4" bestFit="1" customWidth="1"/>
    <col min="29" max="29" width="8.5703125" style="2" bestFit="1" customWidth="1"/>
    <col min="30" max="30" width="8.140625" style="2" bestFit="1" customWidth="1"/>
    <col min="31" max="31" width="8.5703125" style="4" bestFit="1" customWidth="1"/>
    <col min="32" max="32" width="8.140625" style="4" bestFit="1" customWidth="1"/>
    <col min="33" max="33" width="2" hidden="1" customWidth="1"/>
  </cols>
  <sheetData>
    <row r="1" spans="1:33" s="3" customFormat="1" ht="30" x14ac:dyDescent="0.25">
      <c r="A1" s="6" t="s">
        <v>215</v>
      </c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7" t="s">
        <v>196</v>
      </c>
      <c r="O1" s="8" t="s">
        <v>197</v>
      </c>
      <c r="P1" s="7" t="s">
        <v>198</v>
      </c>
      <c r="Q1" s="7" t="s">
        <v>199</v>
      </c>
      <c r="R1" s="7" t="s">
        <v>200</v>
      </c>
      <c r="S1" s="7" t="s">
        <v>201</v>
      </c>
      <c r="T1" s="7" t="s">
        <v>202</v>
      </c>
      <c r="U1" s="7" t="s">
        <v>203</v>
      </c>
      <c r="V1" s="8" t="s">
        <v>204</v>
      </c>
      <c r="W1" s="7" t="s">
        <v>205</v>
      </c>
      <c r="X1" s="8" t="s">
        <v>206</v>
      </c>
      <c r="Y1" s="7" t="s">
        <v>207</v>
      </c>
      <c r="Z1" s="8" t="s">
        <v>208</v>
      </c>
      <c r="AA1" s="7" t="s">
        <v>209</v>
      </c>
      <c r="AB1" s="8" t="s">
        <v>210</v>
      </c>
      <c r="AC1" s="7" t="s">
        <v>211</v>
      </c>
      <c r="AD1" s="7" t="s">
        <v>212</v>
      </c>
      <c r="AE1" s="8" t="s">
        <v>213</v>
      </c>
      <c r="AF1" s="8" t="s">
        <v>214</v>
      </c>
      <c r="AG1" s="6"/>
    </row>
    <row r="2" spans="1:33" x14ac:dyDescent="0.25">
      <c r="A2" s="11">
        <v>1</v>
      </c>
      <c r="B2" s="9" t="s">
        <v>128</v>
      </c>
      <c r="C2" s="10" t="s">
        <v>129</v>
      </c>
      <c r="D2" s="10" t="s">
        <v>36</v>
      </c>
      <c r="E2" s="10" t="s">
        <v>16</v>
      </c>
      <c r="F2" s="10" t="s">
        <v>88</v>
      </c>
      <c r="G2" s="10" t="s">
        <v>98</v>
      </c>
      <c r="H2" s="10">
        <v>2016</v>
      </c>
      <c r="I2" s="10" t="s">
        <v>13</v>
      </c>
      <c r="J2" s="10" t="s">
        <v>14</v>
      </c>
      <c r="K2" s="10" t="s">
        <v>15</v>
      </c>
      <c r="L2" s="10" t="s">
        <v>15</v>
      </c>
      <c r="M2" s="10" t="s">
        <v>17</v>
      </c>
      <c r="N2" s="11">
        <v>10</v>
      </c>
      <c r="O2" s="12">
        <f>IF(N2&lt;=20,N2,20)</f>
        <v>10</v>
      </c>
      <c r="P2" s="11">
        <v>25</v>
      </c>
      <c r="Q2" s="10"/>
      <c r="R2" s="10"/>
      <c r="S2" s="10"/>
      <c r="T2" s="11">
        <f>25-Q2</f>
        <v>25</v>
      </c>
      <c r="U2" s="11">
        <f>IF(P2&lt;=T2,P2,T2)</f>
        <v>25</v>
      </c>
      <c r="V2" s="12">
        <f>U2</f>
        <v>25</v>
      </c>
      <c r="W2" s="11">
        <v>20</v>
      </c>
      <c r="X2" s="12">
        <f>IF(W2&lt;=20,W2,20)</f>
        <v>20</v>
      </c>
      <c r="Y2" s="11">
        <v>18</v>
      </c>
      <c r="Z2" s="12">
        <f>IF(Y2&lt;=25,Y2,25)</f>
        <v>18</v>
      </c>
      <c r="AA2" s="11">
        <v>7</v>
      </c>
      <c r="AB2" s="12">
        <f>IF(AA2&lt;=10,AA2,10)</f>
        <v>7</v>
      </c>
      <c r="AC2" s="11">
        <v>80</v>
      </c>
      <c r="AD2" s="13" t="str">
        <f>IF(AC2&gt;=90,"Xuất sắc",(IF(AC2&gt;=80,"Tốt",IF(AC2&gt;=65,"Khá",IF(AC2&gt;=50,"Trung bình",IF(AC2&gt;=35,"Yếu","Kém"))))))</f>
        <v>Tốt</v>
      </c>
      <c r="AE2" s="12">
        <f>AB2+Z2+X2+V2+O2</f>
        <v>80</v>
      </c>
      <c r="AF2" s="12" t="str">
        <f>IF(AE2&gt;=90,"Xuất sắc",(IF(AE2&gt;=80,"Tốt",IF(AE2&gt;=65,"Khá",IF(AE2&gt;=50,"Trung bình",IF(AE2&gt;=35,"Yếu","Kém"))))))</f>
        <v>Tốt</v>
      </c>
      <c r="AG2" s="14">
        <f>IF(AD2=AF2,1,0)</f>
        <v>1</v>
      </c>
    </row>
    <row r="3" spans="1:33" x14ac:dyDescent="0.25">
      <c r="A3" s="11">
        <v>2</v>
      </c>
      <c r="B3" s="9" t="s">
        <v>149</v>
      </c>
      <c r="C3" s="10" t="s">
        <v>56</v>
      </c>
      <c r="D3" s="10" t="s">
        <v>53</v>
      </c>
      <c r="E3" s="10" t="s">
        <v>16</v>
      </c>
      <c r="F3" s="10" t="s">
        <v>132</v>
      </c>
      <c r="G3" s="10" t="s">
        <v>98</v>
      </c>
      <c r="H3" s="10">
        <v>2016</v>
      </c>
      <c r="I3" s="10" t="s">
        <v>13</v>
      </c>
      <c r="J3" s="10" t="s">
        <v>14</v>
      </c>
      <c r="K3" s="10" t="s">
        <v>15</v>
      </c>
      <c r="L3" s="10" t="s">
        <v>15</v>
      </c>
      <c r="M3" s="10" t="s">
        <v>17</v>
      </c>
      <c r="N3" s="11">
        <v>14</v>
      </c>
      <c r="O3" s="12">
        <f>IF(N3&lt;=20,N3,20)</f>
        <v>14</v>
      </c>
      <c r="P3" s="11">
        <v>25</v>
      </c>
      <c r="Q3" s="10"/>
      <c r="R3" s="10"/>
      <c r="S3" s="10"/>
      <c r="T3" s="11">
        <f>25-Q3</f>
        <v>25</v>
      </c>
      <c r="U3" s="11">
        <f>IF(P3&lt;=T3,P3,T3)</f>
        <v>25</v>
      </c>
      <c r="V3" s="12">
        <f>U3</f>
        <v>25</v>
      </c>
      <c r="W3" s="11">
        <v>20</v>
      </c>
      <c r="X3" s="12">
        <f>IF(W3&lt;=20,W3,20)</f>
        <v>20</v>
      </c>
      <c r="Y3" s="11">
        <v>14</v>
      </c>
      <c r="Z3" s="12">
        <f>IF(Y3&lt;=25,Y3,25)</f>
        <v>14</v>
      </c>
      <c r="AA3" s="11">
        <v>7</v>
      </c>
      <c r="AB3" s="12">
        <f>IF(AA3&lt;=10,AA3,10)</f>
        <v>7</v>
      </c>
      <c r="AC3" s="11">
        <v>80</v>
      </c>
      <c r="AD3" s="13" t="str">
        <f>IF(AC3&gt;=90,"Xuất sắc",(IF(AC3&gt;=80,"Tốt",IF(AC3&gt;=65,"Khá",IF(AC3&gt;=50,"Trung bình",IF(AC3&gt;=35,"Yếu","Kém"))))))</f>
        <v>Tốt</v>
      </c>
      <c r="AE3" s="12">
        <f>AB3+Z3+X3+V3+O3</f>
        <v>80</v>
      </c>
      <c r="AF3" s="12" t="str">
        <f>IF(AE3&gt;=90,"Xuất sắc",(IF(AE3&gt;=80,"Tốt",IF(AE3&gt;=65,"Khá",IF(AE3&gt;=50,"Trung bình",IF(AE3&gt;=35,"Yếu","Kém"))))))</f>
        <v>Tốt</v>
      </c>
      <c r="AG3" s="14">
        <f t="shared" ref="AG3:AG45" si="0">IF(AD3=AF3,1,0)</f>
        <v>1</v>
      </c>
    </row>
    <row r="4" spans="1:33" x14ac:dyDescent="0.25">
      <c r="A4" s="11">
        <v>3</v>
      </c>
      <c r="B4" s="9" t="s">
        <v>154</v>
      </c>
      <c r="C4" s="10" t="s">
        <v>73</v>
      </c>
      <c r="D4" s="10" t="s">
        <v>55</v>
      </c>
      <c r="E4" s="10" t="s">
        <v>16</v>
      </c>
      <c r="F4" s="10" t="s">
        <v>99</v>
      </c>
      <c r="G4" s="10" t="s">
        <v>98</v>
      </c>
      <c r="H4" s="10">
        <v>2016</v>
      </c>
      <c r="I4" s="10" t="s">
        <v>13</v>
      </c>
      <c r="J4" s="10" t="s">
        <v>14</v>
      </c>
      <c r="K4" s="10" t="s">
        <v>15</v>
      </c>
      <c r="L4" s="10" t="s">
        <v>15</v>
      </c>
      <c r="M4" s="10" t="s">
        <v>17</v>
      </c>
      <c r="N4" s="11">
        <v>15</v>
      </c>
      <c r="O4" s="12">
        <f>IF(N4&lt;=20,N4,20)</f>
        <v>15</v>
      </c>
      <c r="P4" s="11">
        <v>25</v>
      </c>
      <c r="Q4" s="10"/>
      <c r="R4" s="10"/>
      <c r="S4" s="10"/>
      <c r="T4" s="11">
        <f>25-Q4</f>
        <v>25</v>
      </c>
      <c r="U4" s="11">
        <f>IF(P4&lt;=T4,P4,T4)</f>
        <v>25</v>
      </c>
      <c r="V4" s="12">
        <f>U4</f>
        <v>25</v>
      </c>
      <c r="W4" s="11">
        <v>20</v>
      </c>
      <c r="X4" s="12">
        <f>IF(W4&lt;=20,W4,20)</f>
        <v>20</v>
      </c>
      <c r="Y4" s="11">
        <v>22</v>
      </c>
      <c r="Z4" s="12">
        <f>IF(Y4&lt;=25,Y4,25)</f>
        <v>22</v>
      </c>
      <c r="AA4" s="11">
        <v>0</v>
      </c>
      <c r="AB4" s="12">
        <f>IF(AA4&lt;=10,AA4,10)</f>
        <v>0</v>
      </c>
      <c r="AC4" s="11">
        <v>82</v>
      </c>
      <c r="AD4" s="13" t="str">
        <f>IF(AC4&gt;=90,"Xuất sắc",(IF(AC4&gt;=80,"Tốt",IF(AC4&gt;=65,"Khá",IF(AC4&gt;=50,"Trung bình",IF(AC4&gt;=35,"Yếu","Kém"))))))</f>
        <v>Tốt</v>
      </c>
      <c r="AE4" s="12">
        <f>AB4+Z4+X4+V4+O4</f>
        <v>82</v>
      </c>
      <c r="AF4" s="12" t="str">
        <f>IF(AE4&gt;=90,"Xuất sắc",(IF(AE4&gt;=80,"Tốt",IF(AE4&gt;=65,"Khá",IF(AE4&gt;=50,"Trung bình",IF(AE4&gt;=35,"Yếu","Kém"))))))</f>
        <v>Tốt</v>
      </c>
      <c r="AG4" s="14">
        <f t="shared" si="0"/>
        <v>1</v>
      </c>
    </row>
    <row r="5" spans="1:33" x14ac:dyDescent="0.25">
      <c r="A5" s="11">
        <v>4</v>
      </c>
      <c r="B5" s="9" t="s">
        <v>159</v>
      </c>
      <c r="C5" s="10" t="s">
        <v>89</v>
      </c>
      <c r="D5" s="10" t="s">
        <v>60</v>
      </c>
      <c r="E5" s="10" t="s">
        <v>16</v>
      </c>
      <c r="F5" s="10" t="s">
        <v>111</v>
      </c>
      <c r="G5" s="10" t="s">
        <v>98</v>
      </c>
      <c r="H5" s="10">
        <v>2016</v>
      </c>
      <c r="I5" s="10" t="s">
        <v>13</v>
      </c>
      <c r="J5" s="10" t="s">
        <v>14</v>
      </c>
      <c r="K5" s="10" t="s">
        <v>15</v>
      </c>
      <c r="L5" s="10" t="s">
        <v>15</v>
      </c>
      <c r="M5" s="10" t="s">
        <v>17</v>
      </c>
      <c r="N5" s="11">
        <v>10</v>
      </c>
      <c r="O5" s="12">
        <f>IF(N5&lt;=20,N5,20)</f>
        <v>10</v>
      </c>
      <c r="P5" s="11">
        <v>25</v>
      </c>
      <c r="Q5" s="10"/>
      <c r="R5" s="10"/>
      <c r="S5" s="10"/>
      <c r="T5" s="11">
        <f>25-Q5</f>
        <v>25</v>
      </c>
      <c r="U5" s="11">
        <f>IF(P5&lt;=T5,P5,T5)</f>
        <v>25</v>
      </c>
      <c r="V5" s="12">
        <f>U5</f>
        <v>25</v>
      </c>
      <c r="W5" s="11">
        <v>20</v>
      </c>
      <c r="X5" s="12">
        <f>IF(W5&lt;=20,W5,20)</f>
        <v>20</v>
      </c>
      <c r="Y5" s="11">
        <v>25</v>
      </c>
      <c r="Z5" s="12">
        <f>IF(Y5&lt;=25,Y5,25)</f>
        <v>25</v>
      </c>
      <c r="AA5" s="11">
        <v>5</v>
      </c>
      <c r="AB5" s="12">
        <f>IF(AA5&lt;=10,AA5,10)</f>
        <v>5</v>
      </c>
      <c r="AC5" s="11">
        <v>85</v>
      </c>
      <c r="AD5" s="13" t="str">
        <f>IF(AC5&gt;=90,"Xuất sắc",(IF(AC5&gt;=80,"Tốt",IF(AC5&gt;=65,"Khá",IF(AC5&gt;=50,"Trung bình",IF(AC5&gt;=35,"Yếu","Kém"))))))</f>
        <v>Tốt</v>
      </c>
      <c r="AE5" s="12">
        <f>AB5+Z5+X5+V5+O5</f>
        <v>85</v>
      </c>
      <c r="AF5" s="12" t="str">
        <f>IF(AE5&gt;=90,"Xuất sắc",(IF(AE5&gt;=80,"Tốt",IF(AE5&gt;=65,"Khá",IF(AE5&gt;=50,"Trung bình",IF(AE5&gt;=35,"Yếu","Kém"))))))</f>
        <v>Tốt</v>
      </c>
      <c r="AG5" s="14">
        <f t="shared" si="0"/>
        <v>1</v>
      </c>
    </row>
    <row r="6" spans="1:33" x14ac:dyDescent="0.25">
      <c r="A6" s="11">
        <v>5</v>
      </c>
      <c r="B6" s="9" t="s">
        <v>164</v>
      </c>
      <c r="C6" s="10" t="s">
        <v>68</v>
      </c>
      <c r="D6" s="10" t="s">
        <v>64</v>
      </c>
      <c r="E6" s="10" t="s">
        <v>16</v>
      </c>
      <c r="F6" s="10" t="s">
        <v>104</v>
      </c>
      <c r="G6" s="10" t="s">
        <v>98</v>
      </c>
      <c r="H6" s="10">
        <v>2016</v>
      </c>
      <c r="I6" s="10" t="s">
        <v>13</v>
      </c>
      <c r="J6" s="10" t="s">
        <v>14</v>
      </c>
      <c r="K6" s="10" t="s">
        <v>15</v>
      </c>
      <c r="L6" s="10" t="s">
        <v>15</v>
      </c>
      <c r="M6" s="10" t="s">
        <v>17</v>
      </c>
      <c r="N6" s="11">
        <v>9</v>
      </c>
      <c r="O6" s="12">
        <f>IF(N6&lt;=20,N6,20)</f>
        <v>9</v>
      </c>
      <c r="P6" s="11">
        <v>25</v>
      </c>
      <c r="Q6" s="10"/>
      <c r="R6" s="10"/>
      <c r="S6" s="10"/>
      <c r="T6" s="11">
        <f>25-Q6</f>
        <v>25</v>
      </c>
      <c r="U6" s="11">
        <f>IF(P6&lt;=T6,P6,T6)</f>
        <v>25</v>
      </c>
      <c r="V6" s="12">
        <f>U6</f>
        <v>25</v>
      </c>
      <c r="W6" s="11">
        <v>20</v>
      </c>
      <c r="X6" s="12">
        <f>IF(W6&lt;=20,W6,20)</f>
        <v>20</v>
      </c>
      <c r="Y6" s="11">
        <v>22</v>
      </c>
      <c r="Z6" s="12">
        <f>IF(Y6&lt;=25,Y6,25)</f>
        <v>22</v>
      </c>
      <c r="AA6" s="11">
        <v>5</v>
      </c>
      <c r="AB6" s="12">
        <f>IF(AA6&lt;=10,AA6,10)</f>
        <v>5</v>
      </c>
      <c r="AC6" s="11">
        <v>81</v>
      </c>
      <c r="AD6" s="13" t="str">
        <f>IF(AC6&gt;=90,"Xuất sắc",(IF(AC6&gt;=80,"Tốt",IF(AC6&gt;=65,"Khá",IF(AC6&gt;=50,"Trung bình",IF(AC6&gt;=35,"Yếu","Kém"))))))</f>
        <v>Tốt</v>
      </c>
      <c r="AE6" s="12">
        <f>AB6+Z6+X6+V6+O6</f>
        <v>81</v>
      </c>
      <c r="AF6" s="12" t="str">
        <f>IF(AE6&gt;=90,"Xuất sắc",(IF(AE6&gt;=80,"Tốt",IF(AE6&gt;=65,"Khá",IF(AE6&gt;=50,"Trung bình",IF(AE6&gt;=35,"Yếu","Kém"))))))</f>
        <v>Tốt</v>
      </c>
      <c r="AG6" s="14">
        <f t="shared" si="0"/>
        <v>1</v>
      </c>
    </row>
    <row r="7" spans="1:33" x14ac:dyDescent="0.25">
      <c r="A7" s="11">
        <v>6</v>
      </c>
      <c r="B7" s="9" t="s">
        <v>167</v>
      </c>
      <c r="C7" s="10" t="s">
        <v>168</v>
      </c>
      <c r="D7" s="10" t="s">
        <v>66</v>
      </c>
      <c r="E7" s="10" t="s">
        <v>16</v>
      </c>
      <c r="F7" s="10" t="s">
        <v>113</v>
      </c>
      <c r="G7" s="10" t="s">
        <v>98</v>
      </c>
      <c r="H7" s="10">
        <v>2016</v>
      </c>
      <c r="I7" s="10" t="s">
        <v>13</v>
      </c>
      <c r="J7" s="10" t="s">
        <v>14</v>
      </c>
      <c r="K7" s="10" t="s">
        <v>15</v>
      </c>
      <c r="L7" s="10" t="s">
        <v>15</v>
      </c>
      <c r="M7" s="10" t="s">
        <v>17</v>
      </c>
      <c r="N7" s="11">
        <v>11</v>
      </c>
      <c r="O7" s="12">
        <f>IF(N7&lt;=20,N7,20)</f>
        <v>11</v>
      </c>
      <c r="P7" s="11">
        <v>24</v>
      </c>
      <c r="Q7" s="10"/>
      <c r="R7" s="10"/>
      <c r="S7" s="10"/>
      <c r="T7" s="11">
        <f>25-Q7</f>
        <v>25</v>
      </c>
      <c r="U7" s="11">
        <f>IF(P7&lt;=T7,P7,T7)</f>
        <v>24</v>
      </c>
      <c r="V7" s="12">
        <f>U7</f>
        <v>24</v>
      </c>
      <c r="W7" s="11">
        <v>20</v>
      </c>
      <c r="X7" s="12">
        <f>IF(W7&lt;=20,W7,20)</f>
        <v>20</v>
      </c>
      <c r="Y7" s="11">
        <v>23</v>
      </c>
      <c r="Z7" s="12">
        <f>IF(Y7&lt;=25,Y7,25)</f>
        <v>23</v>
      </c>
      <c r="AA7" s="11">
        <v>5</v>
      </c>
      <c r="AB7" s="12">
        <f>IF(AA7&lt;=10,AA7,10)</f>
        <v>5</v>
      </c>
      <c r="AC7" s="11">
        <v>83</v>
      </c>
      <c r="AD7" s="13" t="str">
        <f>IF(AC7&gt;=90,"Xuất sắc",(IF(AC7&gt;=80,"Tốt",IF(AC7&gt;=65,"Khá",IF(AC7&gt;=50,"Trung bình",IF(AC7&gt;=35,"Yếu","Kém"))))))</f>
        <v>Tốt</v>
      </c>
      <c r="AE7" s="12">
        <f>AB7+Z7+X7+V7+O7</f>
        <v>83</v>
      </c>
      <c r="AF7" s="12" t="str">
        <f>IF(AE7&gt;=90,"Xuất sắc",(IF(AE7&gt;=80,"Tốt",IF(AE7&gt;=65,"Khá",IF(AE7&gt;=50,"Trung bình",IF(AE7&gt;=35,"Yếu","Kém"))))))</f>
        <v>Tốt</v>
      </c>
      <c r="AG7" s="14">
        <f t="shared" si="0"/>
        <v>1</v>
      </c>
    </row>
    <row r="8" spans="1:33" x14ac:dyDescent="0.25">
      <c r="A8" s="11">
        <v>7</v>
      </c>
      <c r="B8" s="9" t="s">
        <v>173</v>
      </c>
      <c r="C8" s="10" t="s">
        <v>76</v>
      </c>
      <c r="D8" s="10" t="s">
        <v>69</v>
      </c>
      <c r="E8" s="10" t="s">
        <v>16</v>
      </c>
      <c r="F8" s="10" t="s">
        <v>151</v>
      </c>
      <c r="G8" s="10" t="s">
        <v>98</v>
      </c>
      <c r="H8" s="10">
        <v>2016</v>
      </c>
      <c r="I8" s="10" t="s">
        <v>13</v>
      </c>
      <c r="J8" s="10" t="s">
        <v>14</v>
      </c>
      <c r="K8" s="10" t="s">
        <v>15</v>
      </c>
      <c r="L8" s="10" t="s">
        <v>15</v>
      </c>
      <c r="M8" s="10" t="s">
        <v>17</v>
      </c>
      <c r="N8" s="11">
        <v>11</v>
      </c>
      <c r="O8" s="12">
        <f>IF(N8&lt;=20,N8,20)</f>
        <v>11</v>
      </c>
      <c r="P8" s="11">
        <v>25</v>
      </c>
      <c r="Q8" s="10"/>
      <c r="R8" s="10"/>
      <c r="S8" s="10"/>
      <c r="T8" s="11">
        <f>25-Q8</f>
        <v>25</v>
      </c>
      <c r="U8" s="11">
        <f>IF(P8&lt;=T8,P8,T8)</f>
        <v>25</v>
      </c>
      <c r="V8" s="12">
        <f>U8</f>
        <v>25</v>
      </c>
      <c r="W8" s="11">
        <v>18</v>
      </c>
      <c r="X8" s="12">
        <f>IF(W8&lt;=20,W8,20)</f>
        <v>18</v>
      </c>
      <c r="Y8" s="11">
        <v>21</v>
      </c>
      <c r="Z8" s="12">
        <f>IF(Y8&lt;=25,Y8,25)</f>
        <v>21</v>
      </c>
      <c r="AA8" s="11">
        <v>5</v>
      </c>
      <c r="AB8" s="12">
        <f>IF(AA8&lt;=10,AA8,10)</f>
        <v>5</v>
      </c>
      <c r="AC8" s="11">
        <v>80</v>
      </c>
      <c r="AD8" s="13" t="str">
        <f>IF(AC8&gt;=90,"Xuất sắc",(IF(AC8&gt;=80,"Tốt",IF(AC8&gt;=65,"Khá",IF(AC8&gt;=50,"Trung bình",IF(AC8&gt;=35,"Yếu","Kém"))))))</f>
        <v>Tốt</v>
      </c>
      <c r="AE8" s="12">
        <f>AB8+Z8+X8+V8+O8</f>
        <v>80</v>
      </c>
      <c r="AF8" s="12" t="str">
        <f>IF(AE8&gt;=90,"Xuất sắc",(IF(AE8&gt;=80,"Tốt",IF(AE8&gt;=65,"Khá",IF(AE8&gt;=50,"Trung bình",IF(AE8&gt;=35,"Yếu","Kém"))))))</f>
        <v>Tốt</v>
      </c>
      <c r="AG8" s="14">
        <f t="shared" si="0"/>
        <v>1</v>
      </c>
    </row>
    <row r="9" spans="1:33" x14ac:dyDescent="0.25">
      <c r="A9" s="11">
        <v>8</v>
      </c>
      <c r="B9" s="9" t="s">
        <v>176</v>
      </c>
      <c r="C9" s="10" t="s">
        <v>44</v>
      </c>
      <c r="D9" s="10" t="s">
        <v>72</v>
      </c>
      <c r="E9" s="10" t="s">
        <v>16</v>
      </c>
      <c r="F9" s="10" t="s">
        <v>141</v>
      </c>
      <c r="G9" s="10" t="s">
        <v>98</v>
      </c>
      <c r="H9" s="10">
        <v>2016</v>
      </c>
      <c r="I9" s="10" t="s">
        <v>13</v>
      </c>
      <c r="J9" s="10" t="s">
        <v>14</v>
      </c>
      <c r="K9" s="10" t="s">
        <v>15</v>
      </c>
      <c r="L9" s="10" t="s">
        <v>15</v>
      </c>
      <c r="M9" s="10" t="s">
        <v>17</v>
      </c>
      <c r="N9" s="11">
        <v>13</v>
      </c>
      <c r="O9" s="12">
        <f>IF(N9&lt;=20,N9,20)</f>
        <v>13</v>
      </c>
      <c r="P9" s="11">
        <v>25</v>
      </c>
      <c r="Q9" s="10"/>
      <c r="R9" s="10"/>
      <c r="S9" s="10"/>
      <c r="T9" s="11">
        <f>25-Q9</f>
        <v>25</v>
      </c>
      <c r="U9" s="11">
        <f>IF(P9&lt;=T9,P9,T9)</f>
        <v>25</v>
      </c>
      <c r="V9" s="12">
        <f>U9</f>
        <v>25</v>
      </c>
      <c r="W9" s="11">
        <v>20</v>
      </c>
      <c r="X9" s="12">
        <f>IF(W9&lt;=20,W9,20)</f>
        <v>20</v>
      </c>
      <c r="Y9" s="11">
        <v>18</v>
      </c>
      <c r="Z9" s="12">
        <f>IF(Y9&lt;=25,Y9,25)</f>
        <v>18</v>
      </c>
      <c r="AA9" s="11">
        <v>7</v>
      </c>
      <c r="AB9" s="12">
        <f>IF(AA9&lt;=10,AA9,10)</f>
        <v>7</v>
      </c>
      <c r="AC9" s="11">
        <v>83</v>
      </c>
      <c r="AD9" s="13" t="str">
        <f>IF(AC9&gt;=90,"Xuất sắc",(IF(AC9&gt;=80,"Tốt",IF(AC9&gt;=65,"Khá",IF(AC9&gt;=50,"Trung bình",IF(AC9&gt;=35,"Yếu","Kém"))))))</f>
        <v>Tốt</v>
      </c>
      <c r="AE9" s="12">
        <f>AB9+Z9+X9+V9+O9</f>
        <v>83</v>
      </c>
      <c r="AF9" s="12" t="str">
        <f>IF(AE9&gt;=90,"Xuất sắc",(IF(AE9&gt;=80,"Tốt",IF(AE9&gt;=65,"Khá",IF(AE9&gt;=50,"Trung bình",IF(AE9&gt;=35,"Yếu","Kém"))))))</f>
        <v>Tốt</v>
      </c>
      <c r="AG9" s="14">
        <f t="shared" si="0"/>
        <v>1</v>
      </c>
    </row>
    <row r="10" spans="1:33" x14ac:dyDescent="0.25">
      <c r="A10" s="11">
        <v>9</v>
      </c>
      <c r="B10" s="9" t="s">
        <v>178</v>
      </c>
      <c r="C10" s="10" t="s">
        <v>179</v>
      </c>
      <c r="D10" s="10" t="s">
        <v>32</v>
      </c>
      <c r="E10" s="10" t="s">
        <v>16</v>
      </c>
      <c r="F10" s="10" t="s">
        <v>142</v>
      </c>
      <c r="G10" s="10" t="s">
        <v>98</v>
      </c>
      <c r="H10" s="10">
        <v>2016</v>
      </c>
      <c r="I10" s="10" t="s">
        <v>13</v>
      </c>
      <c r="J10" s="10" t="s">
        <v>14</v>
      </c>
      <c r="K10" s="10" t="s">
        <v>15</v>
      </c>
      <c r="L10" s="10" t="s">
        <v>15</v>
      </c>
      <c r="M10" s="10" t="s">
        <v>17</v>
      </c>
      <c r="N10" s="11">
        <v>13</v>
      </c>
      <c r="O10" s="12">
        <f>IF(N10&lt;=20,N10,20)</f>
        <v>13</v>
      </c>
      <c r="P10" s="11">
        <v>25</v>
      </c>
      <c r="Q10" s="10"/>
      <c r="R10" s="10"/>
      <c r="S10" s="10"/>
      <c r="T10" s="11">
        <f>25-Q10</f>
        <v>25</v>
      </c>
      <c r="U10" s="11">
        <f>IF(P10&lt;=T10,P10,T10)</f>
        <v>25</v>
      </c>
      <c r="V10" s="12">
        <f>U10</f>
        <v>25</v>
      </c>
      <c r="W10" s="11">
        <v>23</v>
      </c>
      <c r="X10" s="12">
        <f>IF(W10&lt;=20,W10,20)</f>
        <v>20</v>
      </c>
      <c r="Y10" s="11">
        <v>23</v>
      </c>
      <c r="Z10" s="12">
        <v>25</v>
      </c>
      <c r="AA10" s="11">
        <v>8</v>
      </c>
      <c r="AB10" s="12">
        <f>IF(AA10&lt;=10,AA10,10)</f>
        <v>8</v>
      </c>
      <c r="AC10" s="11">
        <v>91</v>
      </c>
      <c r="AD10" s="13" t="str">
        <f>IF(AC10&gt;=90,"Xuất sắc",(IF(AC10&gt;=80,"Tốt",IF(AC10&gt;=65,"Khá",IF(AC10&gt;=50,"Trung bình",IF(AC10&gt;=35,"Yếu","Kém"))))))</f>
        <v>Xuất sắc</v>
      </c>
      <c r="AE10" s="12">
        <f>AB10+Z10+X10+V10+O10</f>
        <v>91</v>
      </c>
      <c r="AF10" s="12" t="str">
        <f>IF(AE10&gt;=90,"Xuất sắc",(IF(AE10&gt;=80,"Tốt",IF(AE10&gt;=65,"Khá",IF(AE10&gt;=50,"Trung bình",IF(AE10&gt;=35,"Yếu","Kém"))))))</f>
        <v>Xuất sắc</v>
      </c>
      <c r="AG10" s="14">
        <f t="shared" si="0"/>
        <v>1</v>
      </c>
    </row>
    <row r="11" spans="1:33" x14ac:dyDescent="0.25">
      <c r="A11" s="11">
        <v>10</v>
      </c>
      <c r="B11" s="9" t="s">
        <v>180</v>
      </c>
      <c r="C11" s="10" t="s">
        <v>37</v>
      </c>
      <c r="D11" s="10" t="s">
        <v>74</v>
      </c>
      <c r="E11" s="10" t="s">
        <v>16</v>
      </c>
      <c r="F11" s="10" t="s">
        <v>96</v>
      </c>
      <c r="G11" s="10" t="s">
        <v>98</v>
      </c>
      <c r="H11" s="10">
        <v>2016</v>
      </c>
      <c r="I11" s="10" t="s">
        <v>13</v>
      </c>
      <c r="J11" s="10" t="s">
        <v>14</v>
      </c>
      <c r="K11" s="10" t="s">
        <v>15</v>
      </c>
      <c r="L11" s="10" t="s">
        <v>15</v>
      </c>
      <c r="M11" s="10" t="s">
        <v>17</v>
      </c>
      <c r="N11" s="11">
        <v>10</v>
      </c>
      <c r="O11" s="12">
        <f>IF(N11&lt;=20,N11,20)</f>
        <v>10</v>
      </c>
      <c r="P11" s="11">
        <v>25</v>
      </c>
      <c r="Q11" s="10"/>
      <c r="R11" s="10"/>
      <c r="S11" s="10"/>
      <c r="T11" s="11">
        <f>25-Q11</f>
        <v>25</v>
      </c>
      <c r="U11" s="11">
        <f>IF(P11&lt;=T11,P11,T11)</f>
        <v>25</v>
      </c>
      <c r="V11" s="12">
        <f>U11</f>
        <v>25</v>
      </c>
      <c r="W11" s="11">
        <v>19</v>
      </c>
      <c r="X11" s="12">
        <f>IF(W11&lt;=20,W11,20)</f>
        <v>19</v>
      </c>
      <c r="Y11" s="11">
        <v>21</v>
      </c>
      <c r="Z11" s="12">
        <f>IF(Y11&lt;=25,Y11,25)</f>
        <v>21</v>
      </c>
      <c r="AA11" s="11">
        <v>5</v>
      </c>
      <c r="AB11" s="12">
        <f>IF(AA11&lt;=10,AA11,10)</f>
        <v>5</v>
      </c>
      <c r="AC11" s="11">
        <v>80</v>
      </c>
      <c r="AD11" s="13" t="str">
        <f>IF(AC11&gt;=90,"Xuất sắc",(IF(AC11&gt;=80,"Tốt",IF(AC11&gt;=65,"Khá",IF(AC11&gt;=50,"Trung bình",IF(AC11&gt;=35,"Yếu","Kém"))))))</f>
        <v>Tốt</v>
      </c>
      <c r="AE11" s="12">
        <f>AB11+Z11+X11+V11+O11</f>
        <v>80</v>
      </c>
      <c r="AF11" s="12" t="str">
        <f>IF(AE11&gt;=90,"Xuất sắc",(IF(AE11&gt;=80,"Tốt",IF(AE11&gt;=65,"Khá",IF(AE11&gt;=50,"Trung bình",IF(AE11&gt;=35,"Yếu","Kém"))))))</f>
        <v>Tốt</v>
      </c>
      <c r="AG11" s="14">
        <f t="shared" si="0"/>
        <v>1</v>
      </c>
    </row>
    <row r="12" spans="1:33" x14ac:dyDescent="0.25">
      <c r="A12" s="11">
        <v>11</v>
      </c>
      <c r="B12" s="9" t="s">
        <v>184</v>
      </c>
      <c r="C12" s="10" t="s">
        <v>177</v>
      </c>
      <c r="D12" s="10" t="s">
        <v>77</v>
      </c>
      <c r="E12" s="10" t="s">
        <v>12</v>
      </c>
      <c r="F12" s="10" t="s">
        <v>112</v>
      </c>
      <c r="G12" s="10" t="s">
        <v>98</v>
      </c>
      <c r="H12" s="10">
        <v>2016</v>
      </c>
      <c r="I12" s="10" t="s">
        <v>13</v>
      </c>
      <c r="J12" s="10" t="s">
        <v>14</v>
      </c>
      <c r="K12" s="10" t="s">
        <v>15</v>
      </c>
      <c r="L12" s="10" t="s">
        <v>15</v>
      </c>
      <c r="M12" s="10" t="s">
        <v>17</v>
      </c>
      <c r="N12" s="11">
        <v>12</v>
      </c>
      <c r="O12" s="12">
        <f>IF(N12&lt;=20,N12,20)</f>
        <v>12</v>
      </c>
      <c r="P12" s="11">
        <v>25</v>
      </c>
      <c r="Q12" s="10"/>
      <c r="R12" s="10"/>
      <c r="S12" s="10"/>
      <c r="T12" s="11">
        <f>25-Q12</f>
        <v>25</v>
      </c>
      <c r="U12" s="11">
        <f>IF(P12&lt;=T12,P12,T12)</f>
        <v>25</v>
      </c>
      <c r="V12" s="12">
        <f>U12</f>
        <v>25</v>
      </c>
      <c r="W12" s="11">
        <v>20</v>
      </c>
      <c r="X12" s="12">
        <f>IF(W12&lt;=20,W12,20)</f>
        <v>20</v>
      </c>
      <c r="Y12" s="11">
        <v>21</v>
      </c>
      <c r="Z12" s="12">
        <f>IF(Y12&lt;=25,Y12,25)</f>
        <v>21</v>
      </c>
      <c r="AA12" s="11">
        <v>5</v>
      </c>
      <c r="AB12" s="12">
        <f>IF(AA12&lt;=10,AA12,10)</f>
        <v>5</v>
      </c>
      <c r="AC12" s="11">
        <v>83</v>
      </c>
      <c r="AD12" s="13" t="str">
        <f>IF(AC12&gt;=90,"Xuất sắc",(IF(AC12&gt;=80,"Tốt",IF(AC12&gt;=65,"Khá",IF(AC12&gt;=50,"Trung bình",IF(AC12&gt;=35,"Yếu","Kém"))))))</f>
        <v>Tốt</v>
      </c>
      <c r="AE12" s="12">
        <f>AB12+Z12+X12+V12+O12</f>
        <v>83</v>
      </c>
      <c r="AF12" s="12" t="str">
        <f>IF(AE12&gt;=90,"Xuất sắc",(IF(AE12&gt;=80,"Tốt",IF(AE12&gt;=65,"Khá",IF(AE12&gt;=50,"Trung bình",IF(AE12&gt;=35,"Yếu","Kém"))))))</f>
        <v>Tốt</v>
      </c>
      <c r="AG12" s="14">
        <f t="shared" si="0"/>
        <v>1</v>
      </c>
    </row>
    <row r="13" spans="1:33" x14ac:dyDescent="0.25">
      <c r="A13" s="11">
        <v>12</v>
      </c>
      <c r="B13" s="9" t="s">
        <v>188</v>
      </c>
      <c r="C13" s="10" t="s">
        <v>35</v>
      </c>
      <c r="D13" s="10" t="s">
        <v>79</v>
      </c>
      <c r="E13" s="10" t="s">
        <v>12</v>
      </c>
      <c r="F13" s="10" t="s">
        <v>92</v>
      </c>
      <c r="G13" s="10" t="s">
        <v>98</v>
      </c>
      <c r="H13" s="10">
        <v>2016</v>
      </c>
      <c r="I13" s="10" t="s">
        <v>13</v>
      </c>
      <c r="J13" s="10" t="s">
        <v>14</v>
      </c>
      <c r="K13" s="10" t="s">
        <v>15</v>
      </c>
      <c r="L13" s="10" t="s">
        <v>15</v>
      </c>
      <c r="M13" s="10" t="s">
        <v>17</v>
      </c>
      <c r="N13" s="11">
        <v>15</v>
      </c>
      <c r="O13" s="12">
        <f>IF(N13&lt;=20,N13,20)</f>
        <v>15</v>
      </c>
      <c r="P13" s="11">
        <v>25</v>
      </c>
      <c r="Q13" s="10"/>
      <c r="R13" s="10"/>
      <c r="S13" s="10"/>
      <c r="T13" s="11">
        <f>25-Q13</f>
        <v>25</v>
      </c>
      <c r="U13" s="11">
        <f>IF(P13&lt;=T13,P13,T13)</f>
        <v>25</v>
      </c>
      <c r="V13" s="12">
        <f>U13</f>
        <v>25</v>
      </c>
      <c r="W13" s="11">
        <v>21</v>
      </c>
      <c r="X13" s="12">
        <f>IF(W13&lt;=20,W13,20)</f>
        <v>20</v>
      </c>
      <c r="Y13" s="11">
        <v>25</v>
      </c>
      <c r="Z13" s="12">
        <f>IF(Y13&lt;=25,Y13,25)</f>
        <v>25</v>
      </c>
      <c r="AA13" s="11">
        <v>7</v>
      </c>
      <c r="AB13" s="12">
        <f>IF(AA13&lt;=10,AA13,10)</f>
        <v>7</v>
      </c>
      <c r="AC13" s="11">
        <v>93</v>
      </c>
      <c r="AD13" s="13" t="str">
        <f>IF(AC13&gt;=90,"Xuất sắc",(IF(AC13&gt;=80,"Tốt",IF(AC13&gt;=65,"Khá",IF(AC13&gt;=50,"Trung bình",IF(AC13&gt;=35,"Yếu","Kém"))))))</f>
        <v>Xuất sắc</v>
      </c>
      <c r="AE13" s="12">
        <f>AB13+Z13+X13+V13+O13</f>
        <v>92</v>
      </c>
      <c r="AF13" s="12" t="str">
        <f>IF(AE13&gt;=90,"Xuất sắc",(IF(AE13&gt;=80,"Tốt",IF(AE13&gt;=65,"Khá",IF(AE13&gt;=50,"Trung bình",IF(AE13&gt;=35,"Yếu","Kém"))))))</f>
        <v>Xuất sắc</v>
      </c>
      <c r="AG13" s="14">
        <f t="shared" si="0"/>
        <v>1</v>
      </c>
    </row>
    <row r="14" spans="1:33" x14ac:dyDescent="0.25">
      <c r="A14" s="11">
        <v>13</v>
      </c>
      <c r="B14" s="9" t="s">
        <v>157</v>
      </c>
      <c r="C14" s="10" t="s">
        <v>31</v>
      </c>
      <c r="D14" s="10" t="s">
        <v>58</v>
      </c>
      <c r="E14" s="10" t="s">
        <v>16</v>
      </c>
      <c r="F14" s="10" t="s">
        <v>90</v>
      </c>
      <c r="G14" s="10" t="s">
        <v>93</v>
      </c>
      <c r="H14" s="10">
        <v>2016</v>
      </c>
      <c r="I14" s="10" t="s">
        <v>13</v>
      </c>
      <c r="J14" s="10" t="s">
        <v>14</v>
      </c>
      <c r="K14" s="10" t="s">
        <v>19</v>
      </c>
      <c r="L14" s="10" t="s">
        <v>22</v>
      </c>
      <c r="M14" s="10" t="s">
        <v>17</v>
      </c>
      <c r="N14" s="11">
        <v>14</v>
      </c>
      <c r="O14" s="12">
        <f>IF(N14&lt;=20,N14,20)</f>
        <v>14</v>
      </c>
      <c r="P14" s="11">
        <v>25</v>
      </c>
      <c r="Q14" s="10">
        <v>2</v>
      </c>
      <c r="R14" s="10"/>
      <c r="S14" s="10"/>
      <c r="T14" s="11">
        <f>25-Q14</f>
        <v>23</v>
      </c>
      <c r="U14" s="11">
        <f>IF(P14&lt;=T14,P14,T14)</f>
        <v>23</v>
      </c>
      <c r="V14" s="12">
        <f>U14</f>
        <v>23</v>
      </c>
      <c r="W14" s="11">
        <v>20</v>
      </c>
      <c r="X14" s="12">
        <f>IF(W14&lt;=20,W14,20)</f>
        <v>20</v>
      </c>
      <c r="Y14" s="11">
        <v>17</v>
      </c>
      <c r="Z14" s="12">
        <f>IF(Y14&lt;=25,Y14,25)</f>
        <v>17</v>
      </c>
      <c r="AA14" s="11">
        <v>10</v>
      </c>
      <c r="AB14" s="12">
        <f>IF(AA14&lt;=10,AA14,10)</f>
        <v>10</v>
      </c>
      <c r="AC14" s="11">
        <v>86</v>
      </c>
      <c r="AD14" s="13" t="str">
        <f>IF(AC14&gt;=90,"Xuất sắc",(IF(AC14&gt;=80,"Tốt",IF(AC14&gt;=65,"Khá",IF(AC14&gt;=50,"Trung bình",IF(AC14&gt;=35,"Yếu","Kém"))))))</f>
        <v>Tốt</v>
      </c>
      <c r="AE14" s="12">
        <f>AB14+Z14+X14+V14+O14</f>
        <v>84</v>
      </c>
      <c r="AF14" s="12" t="str">
        <f>IF(AE14&gt;=90,"Xuất sắc",(IF(AE14&gt;=80,"Tốt",IF(AE14&gt;=65,"Khá",IF(AE14&gt;=50,"Trung bình",IF(AE14&gt;=35,"Yếu","Kém"))))))</f>
        <v>Tốt</v>
      </c>
      <c r="AG14" s="14">
        <f t="shared" si="0"/>
        <v>1</v>
      </c>
    </row>
    <row r="15" spans="1:33" x14ac:dyDescent="0.25">
      <c r="A15" s="11">
        <v>14</v>
      </c>
      <c r="B15" s="9" t="s">
        <v>145</v>
      </c>
      <c r="C15" s="10" t="s">
        <v>24</v>
      </c>
      <c r="D15" s="10" t="s">
        <v>49</v>
      </c>
      <c r="E15" s="10" t="s">
        <v>16</v>
      </c>
      <c r="F15" s="10" t="s">
        <v>136</v>
      </c>
      <c r="G15" s="10" t="s">
        <v>100</v>
      </c>
      <c r="H15" s="10">
        <v>2016</v>
      </c>
      <c r="I15" s="10" t="s">
        <v>13</v>
      </c>
      <c r="J15" s="10" t="s">
        <v>14</v>
      </c>
      <c r="K15" s="10" t="s">
        <v>19</v>
      </c>
      <c r="L15" s="10" t="s">
        <v>22</v>
      </c>
      <c r="M15" s="10" t="s">
        <v>17</v>
      </c>
      <c r="N15" s="11">
        <v>20</v>
      </c>
      <c r="O15" s="12">
        <f>IF(N15&lt;=20,N15,20)</f>
        <v>20</v>
      </c>
      <c r="P15" s="11">
        <v>25</v>
      </c>
      <c r="Q15" s="10"/>
      <c r="R15" s="10"/>
      <c r="S15" s="10"/>
      <c r="T15" s="11">
        <f>25-Q15</f>
        <v>25</v>
      </c>
      <c r="U15" s="11">
        <f>IF(P15&lt;=T15,P15,T15)</f>
        <v>25</v>
      </c>
      <c r="V15" s="12">
        <f>U15</f>
        <v>25</v>
      </c>
      <c r="W15" s="11">
        <v>7</v>
      </c>
      <c r="X15" s="12">
        <f>IF(W15&lt;=20,W15,20)</f>
        <v>7</v>
      </c>
      <c r="Y15" s="11">
        <v>20</v>
      </c>
      <c r="Z15" s="12">
        <f>IF(Y15&lt;=25,Y15,25)</f>
        <v>20</v>
      </c>
      <c r="AA15" s="11">
        <v>2</v>
      </c>
      <c r="AB15" s="12">
        <f>IF(AA15&lt;=10,AA15,10)</f>
        <v>2</v>
      </c>
      <c r="AC15" s="11">
        <v>74</v>
      </c>
      <c r="AD15" s="13" t="str">
        <f>IF(AC15&gt;=90,"Xuất sắc",(IF(AC15&gt;=80,"Tốt",IF(AC15&gt;=65,"Khá",IF(AC15&gt;=50,"Trung bình",IF(AC15&gt;=35,"Yếu","Kém"))))))</f>
        <v>Khá</v>
      </c>
      <c r="AE15" s="12">
        <f>AB15+Z15+X15+V15+O15</f>
        <v>74</v>
      </c>
      <c r="AF15" s="12" t="str">
        <f>IF(AE15&gt;=90,"Xuất sắc",(IF(AE15&gt;=80,"Tốt",IF(AE15&gt;=65,"Khá",IF(AE15&gt;=50,"Trung bình",IF(AE15&gt;=35,"Yếu","Kém"))))))</f>
        <v>Khá</v>
      </c>
      <c r="AG15" s="14">
        <f t="shared" si="0"/>
        <v>1</v>
      </c>
    </row>
    <row r="16" spans="1:33" x14ac:dyDescent="0.25">
      <c r="A16" s="11">
        <v>15</v>
      </c>
      <c r="B16" s="9" t="s">
        <v>146</v>
      </c>
      <c r="C16" s="10" t="s">
        <v>47</v>
      </c>
      <c r="D16" s="10" t="s">
        <v>147</v>
      </c>
      <c r="E16" s="10" t="s">
        <v>16</v>
      </c>
      <c r="F16" s="10" t="s">
        <v>119</v>
      </c>
      <c r="G16" s="10" t="s">
        <v>100</v>
      </c>
      <c r="H16" s="10">
        <v>2016</v>
      </c>
      <c r="I16" s="10" t="s">
        <v>13</v>
      </c>
      <c r="J16" s="10" t="s">
        <v>14</v>
      </c>
      <c r="K16" s="10" t="s">
        <v>19</v>
      </c>
      <c r="L16" s="10" t="s">
        <v>22</v>
      </c>
      <c r="M16" s="10" t="s">
        <v>17</v>
      </c>
      <c r="N16" s="11">
        <v>20</v>
      </c>
      <c r="O16" s="12">
        <f>IF(N16&lt;=20,N16,20)</f>
        <v>20</v>
      </c>
      <c r="P16" s="11">
        <v>25</v>
      </c>
      <c r="Q16" s="10"/>
      <c r="R16" s="10"/>
      <c r="S16" s="10"/>
      <c r="T16" s="11">
        <f>25-Q16</f>
        <v>25</v>
      </c>
      <c r="U16" s="11">
        <f>IF(P16&lt;=T16,P16,T16)</f>
        <v>25</v>
      </c>
      <c r="V16" s="12">
        <f>U16</f>
        <v>25</v>
      </c>
      <c r="W16" s="11">
        <v>10</v>
      </c>
      <c r="X16" s="12">
        <f>IF(W16&lt;=20,W16,20)</f>
        <v>10</v>
      </c>
      <c r="Y16" s="11">
        <v>17</v>
      </c>
      <c r="Z16" s="12">
        <f>IF(Y16&lt;=25,Y16,25)</f>
        <v>17</v>
      </c>
      <c r="AA16" s="11">
        <v>0</v>
      </c>
      <c r="AB16" s="12">
        <f>IF(AA16&lt;=10,AA16,10)</f>
        <v>0</v>
      </c>
      <c r="AC16" s="11">
        <v>72</v>
      </c>
      <c r="AD16" s="13" t="str">
        <f>IF(AC16&gt;=90,"Xuất sắc",(IF(AC16&gt;=80,"Tốt",IF(AC16&gt;=65,"Khá",IF(AC16&gt;=50,"Trung bình",IF(AC16&gt;=35,"Yếu","Kém"))))))</f>
        <v>Khá</v>
      </c>
      <c r="AE16" s="12">
        <f>AB16+Z16+X16+V16+O16</f>
        <v>72</v>
      </c>
      <c r="AF16" s="12" t="str">
        <f>IF(AE16&gt;=90,"Xuất sắc",(IF(AE16&gt;=80,"Tốt",IF(AE16&gt;=65,"Khá",IF(AE16&gt;=50,"Trung bình",IF(AE16&gt;=35,"Yếu","Kém"))))))</f>
        <v>Khá</v>
      </c>
      <c r="AG16" s="14">
        <f t="shared" si="0"/>
        <v>1</v>
      </c>
    </row>
    <row r="17" spans="1:33" x14ac:dyDescent="0.25">
      <c r="A17" s="11">
        <v>16</v>
      </c>
      <c r="B17" s="9" t="s">
        <v>152</v>
      </c>
      <c r="C17" s="10" t="s">
        <v>153</v>
      </c>
      <c r="D17" s="10" t="s">
        <v>54</v>
      </c>
      <c r="E17" s="10" t="s">
        <v>16</v>
      </c>
      <c r="F17" s="10" t="s">
        <v>118</v>
      </c>
      <c r="G17" s="10" t="s">
        <v>100</v>
      </c>
      <c r="H17" s="10">
        <v>2016</v>
      </c>
      <c r="I17" s="10" t="s">
        <v>13</v>
      </c>
      <c r="J17" s="10" t="s">
        <v>14</v>
      </c>
      <c r="K17" s="10" t="s">
        <v>19</v>
      </c>
      <c r="L17" s="10" t="s">
        <v>22</v>
      </c>
      <c r="M17" s="10" t="s">
        <v>17</v>
      </c>
      <c r="N17" s="11">
        <v>20</v>
      </c>
      <c r="O17" s="12">
        <f>IF(N17&lt;=20,N17,20)</f>
        <v>20</v>
      </c>
      <c r="P17" s="11">
        <v>25</v>
      </c>
      <c r="Q17" s="10">
        <v>2</v>
      </c>
      <c r="R17" s="10"/>
      <c r="S17" s="10"/>
      <c r="T17" s="11">
        <f>25-Q17</f>
        <v>23</v>
      </c>
      <c r="U17" s="11">
        <f>IF(P17&lt;=T17,P17,T17)</f>
        <v>23</v>
      </c>
      <c r="V17" s="12">
        <f>U17</f>
        <v>23</v>
      </c>
      <c r="W17" s="11">
        <v>9</v>
      </c>
      <c r="X17" s="12">
        <f>IF(W17&lt;=20,W17,20)</f>
        <v>9</v>
      </c>
      <c r="Y17" s="11">
        <v>17</v>
      </c>
      <c r="Z17" s="12">
        <f>IF(Y17&lt;=25,Y17,25)</f>
        <v>17</v>
      </c>
      <c r="AA17" s="11">
        <v>2</v>
      </c>
      <c r="AB17" s="12">
        <f>IF(AA17&lt;=10,AA17,10)</f>
        <v>2</v>
      </c>
      <c r="AC17" s="11">
        <v>73</v>
      </c>
      <c r="AD17" s="13" t="str">
        <f>IF(AC17&gt;=90,"Xuất sắc",(IF(AC17&gt;=80,"Tốt",IF(AC17&gt;=65,"Khá",IF(AC17&gt;=50,"Trung bình",IF(AC17&gt;=35,"Yếu","Kém"))))))</f>
        <v>Khá</v>
      </c>
      <c r="AE17" s="12">
        <f>AB17+Z17+X17+V17+O17</f>
        <v>71</v>
      </c>
      <c r="AF17" s="12" t="str">
        <f>IF(AE17&gt;=90,"Xuất sắc",(IF(AE17&gt;=80,"Tốt",IF(AE17&gt;=65,"Khá",IF(AE17&gt;=50,"Trung bình",IF(AE17&gt;=35,"Yếu","Kém"))))))</f>
        <v>Khá</v>
      </c>
      <c r="AG17" s="14">
        <f t="shared" si="0"/>
        <v>1</v>
      </c>
    </row>
    <row r="18" spans="1:33" x14ac:dyDescent="0.25">
      <c r="A18" s="11">
        <v>17</v>
      </c>
      <c r="B18" s="9" t="s">
        <v>160</v>
      </c>
      <c r="C18" s="10" t="s">
        <v>161</v>
      </c>
      <c r="D18" s="10" t="s">
        <v>61</v>
      </c>
      <c r="E18" s="10" t="s">
        <v>16</v>
      </c>
      <c r="F18" s="10" t="s">
        <v>107</v>
      </c>
      <c r="G18" s="10" t="s">
        <v>100</v>
      </c>
      <c r="H18" s="10">
        <v>2016</v>
      </c>
      <c r="I18" s="10" t="s">
        <v>13</v>
      </c>
      <c r="J18" s="10" t="s">
        <v>14</v>
      </c>
      <c r="K18" s="10" t="s">
        <v>19</v>
      </c>
      <c r="L18" s="10" t="s">
        <v>22</v>
      </c>
      <c r="M18" s="10" t="s">
        <v>17</v>
      </c>
      <c r="N18" s="11">
        <v>20</v>
      </c>
      <c r="O18" s="12">
        <f>IF(N18&lt;=20,N18,20)</f>
        <v>20</v>
      </c>
      <c r="P18" s="11">
        <v>25</v>
      </c>
      <c r="Q18" s="10"/>
      <c r="R18" s="10"/>
      <c r="S18" s="10"/>
      <c r="T18" s="11">
        <f>25-Q18</f>
        <v>25</v>
      </c>
      <c r="U18" s="11">
        <f>IF(P18&lt;=T18,P18,T18)</f>
        <v>25</v>
      </c>
      <c r="V18" s="12">
        <f>U18</f>
        <v>25</v>
      </c>
      <c r="W18" s="11">
        <v>9</v>
      </c>
      <c r="X18" s="12">
        <f>IF(W18&lt;=20,W18,20)</f>
        <v>9</v>
      </c>
      <c r="Y18" s="11">
        <v>20</v>
      </c>
      <c r="Z18" s="12">
        <f>IF(Y18&lt;=25,Y18,25)</f>
        <v>20</v>
      </c>
      <c r="AA18" s="11">
        <v>2</v>
      </c>
      <c r="AB18" s="12">
        <f>IF(AA18&lt;=10,AA18,10)</f>
        <v>2</v>
      </c>
      <c r="AC18" s="11">
        <v>76</v>
      </c>
      <c r="AD18" s="13" t="str">
        <f>IF(AC18&gt;=90,"Xuất sắc",(IF(AC18&gt;=80,"Tốt",IF(AC18&gt;=65,"Khá",IF(AC18&gt;=50,"Trung bình",IF(AC18&gt;=35,"Yếu","Kém"))))))</f>
        <v>Khá</v>
      </c>
      <c r="AE18" s="12">
        <f>AB18+Z18+X18+V18+O18</f>
        <v>76</v>
      </c>
      <c r="AF18" s="12" t="str">
        <f>IF(AE18&gt;=90,"Xuất sắc",(IF(AE18&gt;=80,"Tốt",IF(AE18&gt;=65,"Khá",IF(AE18&gt;=50,"Trung bình",IF(AE18&gt;=35,"Yếu","Kém"))))))</f>
        <v>Khá</v>
      </c>
      <c r="AG18" s="14">
        <f t="shared" si="0"/>
        <v>1</v>
      </c>
    </row>
    <row r="19" spans="1:33" x14ac:dyDescent="0.25">
      <c r="A19" s="11">
        <v>18</v>
      </c>
      <c r="B19" s="9" t="s">
        <v>165</v>
      </c>
      <c r="C19" s="10" t="s">
        <v>166</v>
      </c>
      <c r="D19" s="10" t="s">
        <v>66</v>
      </c>
      <c r="E19" s="10" t="s">
        <v>16</v>
      </c>
      <c r="F19" s="10" t="s">
        <v>150</v>
      </c>
      <c r="G19" s="10" t="s">
        <v>100</v>
      </c>
      <c r="H19" s="10">
        <v>2016</v>
      </c>
      <c r="I19" s="10" t="s">
        <v>13</v>
      </c>
      <c r="J19" s="10" t="s">
        <v>14</v>
      </c>
      <c r="K19" s="10" t="s">
        <v>19</v>
      </c>
      <c r="L19" s="10" t="s">
        <v>22</v>
      </c>
      <c r="M19" s="10" t="s">
        <v>17</v>
      </c>
      <c r="N19" s="11">
        <v>20</v>
      </c>
      <c r="O19" s="12">
        <f>IF(N19&lt;=20,N19,20)</f>
        <v>20</v>
      </c>
      <c r="P19" s="11">
        <v>25</v>
      </c>
      <c r="Q19" s="10"/>
      <c r="R19" s="10"/>
      <c r="S19" s="10"/>
      <c r="T19" s="11">
        <f>25-Q19</f>
        <v>25</v>
      </c>
      <c r="U19" s="11">
        <f>IF(P19&lt;=T19,P19,T19)</f>
        <v>25</v>
      </c>
      <c r="V19" s="12">
        <f>U19</f>
        <v>25</v>
      </c>
      <c r="W19" s="11">
        <v>16</v>
      </c>
      <c r="X19" s="12">
        <f>IF(W19&lt;=20,W19,20)</f>
        <v>16</v>
      </c>
      <c r="Y19" s="11">
        <v>20</v>
      </c>
      <c r="Z19" s="12">
        <f>IF(Y19&lt;=25,Y19,25)</f>
        <v>20</v>
      </c>
      <c r="AA19" s="11">
        <v>10</v>
      </c>
      <c r="AB19" s="12">
        <f>IF(AA19&lt;=10,AA19,10)</f>
        <v>10</v>
      </c>
      <c r="AC19" s="11">
        <v>91</v>
      </c>
      <c r="AD19" s="13" t="str">
        <f>IF(AC19&gt;=90,"Xuất sắc",(IF(AC19&gt;=80,"Tốt",IF(AC19&gt;=65,"Khá",IF(AC19&gt;=50,"Trung bình",IF(AC19&gt;=35,"Yếu","Kém"))))))</f>
        <v>Xuất sắc</v>
      </c>
      <c r="AE19" s="12">
        <f>AB19+Z19+X19+V19+O19</f>
        <v>91</v>
      </c>
      <c r="AF19" s="12" t="str">
        <f>IF(AE19&gt;=90,"Xuất sắc",(IF(AE19&gt;=80,"Tốt",IF(AE19&gt;=65,"Khá",IF(AE19&gt;=50,"Trung bình",IF(AE19&gt;=35,"Yếu","Kém"))))))</f>
        <v>Xuất sắc</v>
      </c>
      <c r="AG19" s="14">
        <f t="shared" si="0"/>
        <v>1</v>
      </c>
    </row>
    <row r="20" spans="1:33" x14ac:dyDescent="0.25">
      <c r="A20" s="11">
        <v>19</v>
      </c>
      <c r="B20" s="9" t="s">
        <v>175</v>
      </c>
      <c r="C20" s="10" t="s">
        <v>23</v>
      </c>
      <c r="D20" s="10" t="s">
        <v>71</v>
      </c>
      <c r="E20" s="10" t="s">
        <v>16</v>
      </c>
      <c r="F20" s="10" t="s">
        <v>87</v>
      </c>
      <c r="G20" s="10" t="s">
        <v>100</v>
      </c>
      <c r="H20" s="10">
        <v>2016</v>
      </c>
      <c r="I20" s="10" t="s">
        <v>13</v>
      </c>
      <c r="J20" s="10" t="s">
        <v>14</v>
      </c>
      <c r="K20" s="10" t="s">
        <v>19</v>
      </c>
      <c r="L20" s="10" t="s">
        <v>22</v>
      </c>
      <c r="M20" s="10" t="s">
        <v>17</v>
      </c>
      <c r="N20" s="11">
        <v>20</v>
      </c>
      <c r="O20" s="12">
        <f>IF(N20&lt;=20,N20,20)</f>
        <v>20</v>
      </c>
      <c r="P20" s="11">
        <v>25</v>
      </c>
      <c r="Q20" s="10"/>
      <c r="R20" s="10"/>
      <c r="S20" s="10"/>
      <c r="T20" s="11">
        <f>25-Q20</f>
        <v>25</v>
      </c>
      <c r="U20" s="11">
        <f>IF(P20&lt;=T20,P20,T20)</f>
        <v>25</v>
      </c>
      <c r="V20" s="12">
        <f>U20</f>
        <v>25</v>
      </c>
      <c r="W20" s="11">
        <v>10</v>
      </c>
      <c r="X20" s="12">
        <f>IF(W20&lt;=20,W20,20)</f>
        <v>10</v>
      </c>
      <c r="Y20" s="11">
        <v>17</v>
      </c>
      <c r="Z20" s="12">
        <f>IF(Y20&lt;=25,Y20,25)</f>
        <v>17</v>
      </c>
      <c r="AA20" s="11">
        <v>2</v>
      </c>
      <c r="AB20" s="12">
        <f>IF(AA20&lt;=10,AA20,10)</f>
        <v>2</v>
      </c>
      <c r="AC20" s="11">
        <v>74</v>
      </c>
      <c r="AD20" s="13" t="str">
        <f>IF(AC20&gt;=90,"Xuất sắc",(IF(AC20&gt;=80,"Tốt",IF(AC20&gt;=65,"Khá",IF(AC20&gt;=50,"Trung bình",IF(AC20&gt;=35,"Yếu","Kém"))))))</f>
        <v>Khá</v>
      </c>
      <c r="AE20" s="12">
        <f>AB20+Z20+X20+V20+O20</f>
        <v>74</v>
      </c>
      <c r="AF20" s="12" t="str">
        <f>IF(AE20&gt;=90,"Xuất sắc",(IF(AE20&gt;=80,"Tốt",IF(AE20&gt;=65,"Khá",IF(AE20&gt;=50,"Trung bình",IF(AE20&gt;=35,"Yếu","Kém"))))))</f>
        <v>Khá</v>
      </c>
      <c r="AG20" s="14">
        <f t="shared" si="0"/>
        <v>1</v>
      </c>
    </row>
    <row r="21" spans="1:33" x14ac:dyDescent="0.25">
      <c r="A21" s="11">
        <v>20</v>
      </c>
      <c r="B21" s="9" t="s">
        <v>194</v>
      </c>
      <c r="C21" s="10" t="s">
        <v>195</v>
      </c>
      <c r="D21" s="10" t="s">
        <v>84</v>
      </c>
      <c r="E21" s="10" t="s">
        <v>16</v>
      </c>
      <c r="F21" s="10" t="s">
        <v>120</v>
      </c>
      <c r="G21" s="10" t="s">
        <v>100</v>
      </c>
      <c r="H21" s="10">
        <v>2016</v>
      </c>
      <c r="I21" s="10" t="s">
        <v>13</v>
      </c>
      <c r="J21" s="10" t="s">
        <v>14</v>
      </c>
      <c r="K21" s="10" t="s">
        <v>19</v>
      </c>
      <c r="L21" s="10" t="s">
        <v>22</v>
      </c>
      <c r="M21" s="10" t="s">
        <v>17</v>
      </c>
      <c r="N21" s="11">
        <v>20</v>
      </c>
      <c r="O21" s="12">
        <f>IF(N21&lt;=20,N21,20)</f>
        <v>20</v>
      </c>
      <c r="P21" s="11">
        <v>25</v>
      </c>
      <c r="Q21" s="10"/>
      <c r="R21" s="10"/>
      <c r="S21" s="10"/>
      <c r="T21" s="11">
        <f>25-Q21</f>
        <v>25</v>
      </c>
      <c r="U21" s="11">
        <f>IF(P21&lt;=T21,P21,T21)</f>
        <v>25</v>
      </c>
      <c r="V21" s="12">
        <f>U21</f>
        <v>25</v>
      </c>
      <c r="W21" s="11">
        <v>10</v>
      </c>
      <c r="X21" s="12">
        <f>IF(W21&lt;=20,W21,20)</f>
        <v>10</v>
      </c>
      <c r="Y21" s="11">
        <v>20</v>
      </c>
      <c r="Z21" s="12">
        <f>IF(Y21&lt;=25,Y21,25)</f>
        <v>20</v>
      </c>
      <c r="AA21" s="11">
        <v>0</v>
      </c>
      <c r="AB21" s="12">
        <f>IF(AA21&lt;=10,AA21,10)</f>
        <v>0</v>
      </c>
      <c r="AC21" s="11">
        <v>75</v>
      </c>
      <c r="AD21" s="13" t="str">
        <f>IF(AC21&gt;=90,"Xuất sắc",(IF(AC21&gt;=80,"Tốt",IF(AC21&gt;=65,"Khá",IF(AC21&gt;=50,"Trung bình",IF(AC21&gt;=35,"Yếu","Kém"))))))</f>
        <v>Khá</v>
      </c>
      <c r="AE21" s="12">
        <f>AB21+Z21+X21+V21+O21</f>
        <v>75</v>
      </c>
      <c r="AF21" s="12" t="str">
        <f>IF(AE21&gt;=90,"Xuất sắc",(IF(AE21&gt;=80,"Tốt",IF(AE21&gt;=65,"Khá",IF(AE21&gt;=50,"Trung bình",IF(AE21&gt;=35,"Yếu","Kém"))))))</f>
        <v>Khá</v>
      </c>
      <c r="AG21" s="14">
        <f t="shared" si="0"/>
        <v>1</v>
      </c>
    </row>
    <row r="22" spans="1:33" x14ac:dyDescent="0.25">
      <c r="A22" s="11">
        <v>21</v>
      </c>
      <c r="B22" s="9" t="s">
        <v>182</v>
      </c>
      <c r="C22" s="10" t="s">
        <v>183</v>
      </c>
      <c r="D22" s="10" t="s">
        <v>77</v>
      </c>
      <c r="E22" s="10" t="s">
        <v>12</v>
      </c>
      <c r="F22" s="10" t="s">
        <v>109</v>
      </c>
      <c r="G22" s="10" t="s">
        <v>100</v>
      </c>
      <c r="H22" s="10">
        <v>2016</v>
      </c>
      <c r="I22" s="10" t="s">
        <v>13</v>
      </c>
      <c r="J22" s="10" t="s">
        <v>14</v>
      </c>
      <c r="K22" s="10" t="s">
        <v>19</v>
      </c>
      <c r="L22" s="10" t="s">
        <v>22</v>
      </c>
      <c r="M22" s="10" t="s">
        <v>17</v>
      </c>
      <c r="N22" s="11">
        <v>18.5</v>
      </c>
      <c r="O22" s="12">
        <f>IF(N22&lt;=20,N22,20)</f>
        <v>18.5</v>
      </c>
      <c r="P22" s="11">
        <v>25</v>
      </c>
      <c r="Q22" s="10"/>
      <c r="R22" s="10"/>
      <c r="S22" s="10"/>
      <c r="T22" s="11">
        <f>25-Q22</f>
        <v>25</v>
      </c>
      <c r="U22" s="11">
        <f>IF(P22&lt;=T22,P22,T22)</f>
        <v>25</v>
      </c>
      <c r="V22" s="12">
        <f>U22</f>
        <v>25</v>
      </c>
      <c r="W22" s="11">
        <v>18</v>
      </c>
      <c r="X22" s="12">
        <f>IF(W22&lt;=20,W22,20)</f>
        <v>18</v>
      </c>
      <c r="Y22" s="11">
        <v>20</v>
      </c>
      <c r="Z22" s="12">
        <f>IF(Y22&lt;=25,Y22,25)</f>
        <v>20</v>
      </c>
      <c r="AA22" s="11">
        <v>10</v>
      </c>
      <c r="AB22" s="12">
        <f>IF(AA22&lt;=10,AA22,10)</f>
        <v>10</v>
      </c>
      <c r="AC22" s="11">
        <v>91.5</v>
      </c>
      <c r="AD22" s="13" t="str">
        <f>IF(AC22&gt;=90,"Xuất sắc",(IF(AC22&gt;=80,"Tốt",IF(AC22&gt;=65,"Khá",IF(AC22&gt;=50,"Trung bình",IF(AC22&gt;=35,"Yếu","Kém"))))))</f>
        <v>Xuất sắc</v>
      </c>
      <c r="AE22" s="12">
        <f>AB22+Z22+X22+V22+O22</f>
        <v>91.5</v>
      </c>
      <c r="AF22" s="12" t="str">
        <f>IF(AE22&gt;=90,"Xuất sắc",(IF(AE22&gt;=80,"Tốt",IF(AE22&gt;=65,"Khá",IF(AE22&gt;=50,"Trung bình",IF(AE22&gt;=35,"Yếu","Kém"))))))</f>
        <v>Xuất sắc</v>
      </c>
      <c r="AG22" s="14">
        <f t="shared" si="0"/>
        <v>1</v>
      </c>
    </row>
    <row r="23" spans="1:33" x14ac:dyDescent="0.25">
      <c r="A23" s="11">
        <v>22</v>
      </c>
      <c r="B23" s="9" t="s">
        <v>190</v>
      </c>
      <c r="C23" s="10" t="s">
        <v>43</v>
      </c>
      <c r="D23" s="10" t="s">
        <v>81</v>
      </c>
      <c r="E23" s="10" t="s">
        <v>16</v>
      </c>
      <c r="F23" s="10" t="s">
        <v>135</v>
      </c>
      <c r="G23" s="10" t="s">
        <v>100</v>
      </c>
      <c r="H23" s="10">
        <v>2016</v>
      </c>
      <c r="I23" s="10" t="s">
        <v>13</v>
      </c>
      <c r="J23" s="10" t="s">
        <v>14</v>
      </c>
      <c r="K23" s="10" t="s">
        <v>19</v>
      </c>
      <c r="L23" s="10" t="s">
        <v>22</v>
      </c>
      <c r="M23" s="10" t="s">
        <v>17</v>
      </c>
      <c r="N23" s="11">
        <v>20</v>
      </c>
      <c r="O23" s="12">
        <f>IF(N23&lt;=20,N23,20)</f>
        <v>20</v>
      </c>
      <c r="P23" s="11">
        <v>25</v>
      </c>
      <c r="Q23" s="10"/>
      <c r="R23" s="10"/>
      <c r="S23" s="10"/>
      <c r="T23" s="11">
        <f>25-Q23</f>
        <v>25</v>
      </c>
      <c r="U23" s="11">
        <f>IF(P23&lt;=T23,P23,T23)</f>
        <v>25</v>
      </c>
      <c r="V23" s="12">
        <f>U23</f>
        <v>25</v>
      </c>
      <c r="W23" s="11">
        <v>12</v>
      </c>
      <c r="X23" s="12">
        <f>IF(W23&lt;=20,W23,20)</f>
        <v>12</v>
      </c>
      <c r="Y23" s="11">
        <v>20</v>
      </c>
      <c r="Z23" s="12">
        <f>IF(Y23&lt;=25,Y23,25)</f>
        <v>20</v>
      </c>
      <c r="AA23" s="11">
        <v>2</v>
      </c>
      <c r="AB23" s="12">
        <f>IF(AA23&lt;=10,AA23,10)</f>
        <v>2</v>
      </c>
      <c r="AC23" s="11">
        <v>79</v>
      </c>
      <c r="AD23" s="13" t="str">
        <f>IF(AC23&gt;=90,"Xuất sắc",(IF(AC23&gt;=80,"Tốt",IF(AC23&gt;=65,"Khá",IF(AC23&gt;=50,"Trung bình",IF(AC23&gt;=35,"Yếu","Kém"))))))</f>
        <v>Khá</v>
      </c>
      <c r="AE23" s="12">
        <f>AB23+Z23+X23+V23+O23</f>
        <v>79</v>
      </c>
      <c r="AF23" s="12" t="str">
        <f>IF(AE23&gt;=90,"Xuất sắc",(IF(AE23&gt;=80,"Tốt",IF(AE23&gt;=65,"Khá",IF(AE23&gt;=50,"Trung bình",IF(AE23&gt;=35,"Yếu","Kém"))))))</f>
        <v>Khá</v>
      </c>
      <c r="AG23" s="14">
        <f t="shared" si="0"/>
        <v>1</v>
      </c>
    </row>
    <row r="24" spans="1:33" x14ac:dyDescent="0.25">
      <c r="A24" s="11">
        <v>23</v>
      </c>
      <c r="B24" s="9" t="s">
        <v>130</v>
      </c>
      <c r="C24" s="10" t="s">
        <v>131</v>
      </c>
      <c r="D24" s="10" t="s">
        <v>38</v>
      </c>
      <c r="E24" s="10" t="s">
        <v>12</v>
      </c>
      <c r="F24" s="10" t="s">
        <v>101</v>
      </c>
      <c r="G24" s="10" t="s">
        <v>95</v>
      </c>
      <c r="H24" s="10">
        <v>2016</v>
      </c>
      <c r="I24" s="10" t="s">
        <v>13</v>
      </c>
      <c r="J24" s="10" t="s">
        <v>14</v>
      </c>
      <c r="K24" s="10" t="s">
        <v>19</v>
      </c>
      <c r="L24" s="10" t="s">
        <v>86</v>
      </c>
      <c r="M24" s="10" t="s">
        <v>17</v>
      </c>
      <c r="N24" s="11">
        <v>20</v>
      </c>
      <c r="O24" s="12">
        <f>IF(N24&lt;=20,N24,20)</f>
        <v>20</v>
      </c>
      <c r="P24" s="11">
        <v>25</v>
      </c>
      <c r="Q24" s="10"/>
      <c r="R24" s="10"/>
      <c r="S24" s="10"/>
      <c r="T24" s="11">
        <f>25-Q24</f>
        <v>25</v>
      </c>
      <c r="U24" s="11">
        <f>IF(P24&lt;=T24,P24,T24)</f>
        <v>25</v>
      </c>
      <c r="V24" s="12">
        <f>U24</f>
        <v>25</v>
      </c>
      <c r="W24" s="11">
        <v>17</v>
      </c>
      <c r="X24" s="12">
        <f>IF(W24&lt;=20,W24,20)</f>
        <v>17</v>
      </c>
      <c r="Y24" s="11">
        <v>20</v>
      </c>
      <c r="Z24" s="12">
        <f>IF(Y24&lt;=25,Y24,25)</f>
        <v>20</v>
      </c>
      <c r="AA24" s="11">
        <v>10</v>
      </c>
      <c r="AB24" s="12">
        <f>IF(AA24&lt;=10,AA24,10)</f>
        <v>10</v>
      </c>
      <c r="AC24" s="11">
        <v>92</v>
      </c>
      <c r="AD24" s="13" t="str">
        <f>IF(AC24&gt;=90,"Xuất sắc",(IF(AC24&gt;=80,"Tốt",IF(AC24&gt;=65,"Khá",IF(AC24&gt;=50,"Trung bình",IF(AC24&gt;=35,"Yếu","Kém"))))))</f>
        <v>Xuất sắc</v>
      </c>
      <c r="AE24" s="12">
        <f>AB24+Z24+X24+V24+O24</f>
        <v>92</v>
      </c>
      <c r="AF24" s="12" t="str">
        <f>IF(AE24&gt;=90,"Xuất sắc",(IF(AE24&gt;=80,"Tốt",IF(AE24&gt;=65,"Khá",IF(AE24&gt;=50,"Trung bình",IF(AE24&gt;=35,"Yếu","Kém"))))))</f>
        <v>Xuất sắc</v>
      </c>
      <c r="AG24" s="14">
        <f t="shared" si="0"/>
        <v>1</v>
      </c>
    </row>
    <row r="25" spans="1:33" x14ac:dyDescent="0.25">
      <c r="A25" s="11">
        <v>24</v>
      </c>
      <c r="B25" s="9" t="s">
        <v>139</v>
      </c>
      <c r="C25" s="10" t="s">
        <v>140</v>
      </c>
      <c r="D25" s="10" t="s">
        <v>21</v>
      </c>
      <c r="E25" s="10" t="s">
        <v>12</v>
      </c>
      <c r="F25" s="10" t="s">
        <v>115</v>
      </c>
      <c r="G25" s="10" t="s">
        <v>95</v>
      </c>
      <c r="H25" s="10">
        <v>2016</v>
      </c>
      <c r="I25" s="10" t="s">
        <v>13</v>
      </c>
      <c r="J25" s="10" t="s">
        <v>14</v>
      </c>
      <c r="K25" s="10" t="s">
        <v>19</v>
      </c>
      <c r="L25" s="10" t="s">
        <v>86</v>
      </c>
      <c r="M25" s="10" t="s">
        <v>17</v>
      </c>
      <c r="N25" s="11">
        <v>20</v>
      </c>
      <c r="O25" s="12">
        <f>IF(N25&lt;=20,N25,20)</f>
        <v>20</v>
      </c>
      <c r="P25" s="11">
        <v>25</v>
      </c>
      <c r="Q25" s="10"/>
      <c r="R25" s="10"/>
      <c r="S25" s="10"/>
      <c r="T25" s="11">
        <f>25-Q25</f>
        <v>25</v>
      </c>
      <c r="U25" s="11">
        <f>IF(P25&lt;=T25,P25,T25)</f>
        <v>25</v>
      </c>
      <c r="V25" s="12">
        <f>U25</f>
        <v>25</v>
      </c>
      <c r="W25" s="11">
        <v>18</v>
      </c>
      <c r="X25" s="12">
        <f>IF(W25&lt;=20,W25,20)</f>
        <v>18</v>
      </c>
      <c r="Y25" s="11">
        <v>25</v>
      </c>
      <c r="Z25" s="12">
        <f>IF(Y25&lt;=25,Y25,25)</f>
        <v>25</v>
      </c>
      <c r="AA25" s="11">
        <v>0</v>
      </c>
      <c r="AB25" s="12">
        <f>IF(AA25&lt;=10,AA25,10)</f>
        <v>0</v>
      </c>
      <c r="AC25" s="11">
        <v>88</v>
      </c>
      <c r="AD25" s="13" t="str">
        <f>IF(AC25&gt;=90,"Xuất sắc",(IF(AC25&gt;=80,"Tốt",IF(AC25&gt;=65,"Khá",IF(AC25&gt;=50,"Trung bình",IF(AC25&gt;=35,"Yếu","Kém"))))))</f>
        <v>Tốt</v>
      </c>
      <c r="AE25" s="12">
        <f>AB25+Z25+X25+V25+O25</f>
        <v>88</v>
      </c>
      <c r="AF25" s="12" t="str">
        <f>IF(AE25&gt;=90,"Xuất sắc",(IF(AE25&gt;=80,"Tốt",IF(AE25&gt;=65,"Khá",IF(AE25&gt;=50,"Trung bình",IF(AE25&gt;=35,"Yếu","Kém"))))))</f>
        <v>Tốt</v>
      </c>
      <c r="AG25" s="14">
        <f t="shared" si="0"/>
        <v>1</v>
      </c>
    </row>
    <row r="26" spans="1:33" x14ac:dyDescent="0.25">
      <c r="A26" s="11">
        <v>25</v>
      </c>
      <c r="B26" s="9" t="s">
        <v>193</v>
      </c>
      <c r="C26" s="10" t="s">
        <v>65</v>
      </c>
      <c r="D26" s="10" t="s">
        <v>83</v>
      </c>
      <c r="E26" s="10" t="s">
        <v>16</v>
      </c>
      <c r="F26" s="10" t="s">
        <v>169</v>
      </c>
      <c r="G26" s="10" t="s">
        <v>95</v>
      </c>
      <c r="H26" s="10">
        <v>2016</v>
      </c>
      <c r="I26" s="10" t="s">
        <v>13</v>
      </c>
      <c r="J26" s="10" t="s">
        <v>14</v>
      </c>
      <c r="K26" s="10" t="s">
        <v>19</v>
      </c>
      <c r="L26" s="10" t="s">
        <v>86</v>
      </c>
      <c r="M26" s="10" t="s">
        <v>17</v>
      </c>
      <c r="N26" s="11">
        <v>20</v>
      </c>
      <c r="O26" s="12">
        <f>IF(N26&lt;=20,N26,20)</f>
        <v>20</v>
      </c>
      <c r="P26" s="11">
        <v>25</v>
      </c>
      <c r="Q26" s="10"/>
      <c r="R26" s="10"/>
      <c r="S26" s="10"/>
      <c r="T26" s="11">
        <f>25-Q26</f>
        <v>25</v>
      </c>
      <c r="U26" s="11">
        <f>IF(P26&lt;=T26,P26,T26)</f>
        <v>25</v>
      </c>
      <c r="V26" s="12">
        <f>U26</f>
        <v>25</v>
      </c>
      <c r="W26" s="11">
        <v>17</v>
      </c>
      <c r="X26" s="12">
        <f>IF(W26&lt;=20,W26,20)</f>
        <v>17</v>
      </c>
      <c r="Y26" s="11">
        <v>22</v>
      </c>
      <c r="Z26" s="12">
        <f>IF(Y26&lt;=25,Y26,25)</f>
        <v>22</v>
      </c>
      <c r="AA26" s="11">
        <v>0</v>
      </c>
      <c r="AB26" s="12">
        <f>IF(AA26&lt;=10,AA26,10)</f>
        <v>0</v>
      </c>
      <c r="AC26" s="11">
        <v>84</v>
      </c>
      <c r="AD26" s="13" t="str">
        <f>IF(AC26&gt;=90,"Xuất sắc",(IF(AC26&gt;=80,"Tốt",IF(AC26&gt;=65,"Khá",IF(AC26&gt;=50,"Trung bình",IF(AC26&gt;=35,"Yếu","Kém"))))))</f>
        <v>Tốt</v>
      </c>
      <c r="AE26" s="12">
        <f>AB26+Z26+X26+V26+O26</f>
        <v>84</v>
      </c>
      <c r="AF26" s="12" t="str">
        <f>IF(AE26&gt;=90,"Xuất sắc",(IF(AE26&gt;=80,"Tốt",IF(AE26&gt;=65,"Khá",IF(AE26&gt;=50,"Trung bình",IF(AE26&gt;=35,"Yếu","Kém"))))))</f>
        <v>Tốt</v>
      </c>
      <c r="AG26" s="14">
        <f t="shared" si="0"/>
        <v>1</v>
      </c>
    </row>
    <row r="27" spans="1:33" x14ac:dyDescent="0.25">
      <c r="A27" s="11">
        <v>26</v>
      </c>
      <c r="B27" s="9" t="s">
        <v>181</v>
      </c>
      <c r="C27" s="10" t="s">
        <v>50</v>
      </c>
      <c r="D27" s="10" t="s">
        <v>75</v>
      </c>
      <c r="E27" s="10" t="s">
        <v>16</v>
      </c>
      <c r="F27" s="10" t="s">
        <v>144</v>
      </c>
      <c r="G27" s="10" t="s">
        <v>95</v>
      </c>
      <c r="H27" s="10">
        <v>2016</v>
      </c>
      <c r="I27" s="10" t="s">
        <v>13</v>
      </c>
      <c r="J27" s="10" t="s">
        <v>14</v>
      </c>
      <c r="K27" s="10" t="s">
        <v>19</v>
      </c>
      <c r="L27" s="10" t="s">
        <v>86</v>
      </c>
      <c r="M27" s="10" t="s">
        <v>17</v>
      </c>
      <c r="N27" s="11">
        <v>19</v>
      </c>
      <c r="O27" s="12">
        <f>IF(N27&lt;=20,N27,20)</f>
        <v>19</v>
      </c>
      <c r="P27" s="11">
        <v>25</v>
      </c>
      <c r="Q27" s="10"/>
      <c r="R27" s="10"/>
      <c r="S27" s="10"/>
      <c r="T27" s="11">
        <f>25-Q27</f>
        <v>25</v>
      </c>
      <c r="U27" s="11">
        <f>IF(P27&lt;=T27,P27,T27)</f>
        <v>25</v>
      </c>
      <c r="V27" s="12">
        <f>U27</f>
        <v>25</v>
      </c>
      <c r="W27" s="11">
        <v>20</v>
      </c>
      <c r="X27" s="12">
        <f>IF(W27&lt;=20,W27,20)</f>
        <v>20</v>
      </c>
      <c r="Y27" s="11">
        <v>22</v>
      </c>
      <c r="Z27" s="12">
        <f>IF(Y27&lt;=25,Y27,25)</f>
        <v>22</v>
      </c>
      <c r="AA27" s="11">
        <v>0</v>
      </c>
      <c r="AB27" s="12">
        <f>IF(AA27&lt;=10,AA27,10)</f>
        <v>0</v>
      </c>
      <c r="AC27" s="11">
        <v>86</v>
      </c>
      <c r="AD27" s="13" t="str">
        <f>IF(AC27&gt;=90,"Xuất sắc",(IF(AC27&gt;=80,"Tốt",IF(AC27&gt;=65,"Khá",IF(AC27&gt;=50,"Trung bình",IF(AC27&gt;=35,"Yếu","Kém"))))))</f>
        <v>Tốt</v>
      </c>
      <c r="AE27" s="12">
        <f>AB27+Z27+X27+V27+O27</f>
        <v>86</v>
      </c>
      <c r="AF27" s="12" t="str">
        <f>IF(AE27&gt;=90,"Xuất sắc",(IF(AE27&gt;=80,"Tốt",IF(AE27&gt;=65,"Khá",IF(AE27&gt;=50,"Trung bình",IF(AE27&gt;=35,"Yếu","Kém"))))))</f>
        <v>Tốt</v>
      </c>
      <c r="AG27" s="14">
        <f t="shared" si="0"/>
        <v>1</v>
      </c>
    </row>
    <row r="28" spans="1:33" x14ac:dyDescent="0.25">
      <c r="A28" s="11">
        <v>27</v>
      </c>
      <c r="B28" s="9" t="s">
        <v>102</v>
      </c>
      <c r="C28" s="10" t="s">
        <v>103</v>
      </c>
      <c r="D28" s="10" t="s">
        <v>25</v>
      </c>
      <c r="E28" s="10" t="s">
        <v>16</v>
      </c>
      <c r="F28" s="10" t="s">
        <v>104</v>
      </c>
      <c r="G28" s="10" t="s">
        <v>105</v>
      </c>
      <c r="H28" s="10">
        <v>2016</v>
      </c>
      <c r="I28" s="10" t="s">
        <v>13</v>
      </c>
      <c r="J28" s="10" t="s">
        <v>14</v>
      </c>
      <c r="K28" s="10" t="s">
        <v>106</v>
      </c>
      <c r="L28" s="10" t="s">
        <v>106</v>
      </c>
      <c r="M28" s="10" t="s">
        <v>17</v>
      </c>
      <c r="N28" s="11">
        <v>22</v>
      </c>
      <c r="O28" s="12">
        <f>IF(N28&lt;=20,N28,20)</f>
        <v>20</v>
      </c>
      <c r="P28" s="11">
        <v>25</v>
      </c>
      <c r="Q28" s="10"/>
      <c r="R28" s="10"/>
      <c r="S28" s="10"/>
      <c r="T28" s="11">
        <f>25-Q28</f>
        <v>25</v>
      </c>
      <c r="U28" s="11">
        <f>IF(P28&lt;=T28,P28,T28)</f>
        <v>25</v>
      </c>
      <c r="V28" s="12">
        <f>U28</f>
        <v>25</v>
      </c>
      <c r="W28" s="11">
        <v>7</v>
      </c>
      <c r="X28" s="12">
        <f>IF(W28&lt;=20,W28,20)</f>
        <v>7</v>
      </c>
      <c r="Y28" s="11">
        <v>25</v>
      </c>
      <c r="Z28" s="12">
        <f>IF(Y28&lt;=25,Y28,25)</f>
        <v>25</v>
      </c>
      <c r="AA28" s="11">
        <v>5</v>
      </c>
      <c r="AB28" s="12">
        <f>IF(AA28&lt;=10,AA28,10)</f>
        <v>5</v>
      </c>
      <c r="AC28" s="11">
        <v>84</v>
      </c>
      <c r="AD28" s="13" t="str">
        <f>IF(AC28&gt;=90,"Xuất sắc",(IF(AC28&gt;=80,"Tốt",IF(AC28&gt;=65,"Khá",IF(AC28&gt;=50,"Trung bình",IF(AC28&gt;=35,"Yếu","Kém"))))))</f>
        <v>Tốt</v>
      </c>
      <c r="AE28" s="12">
        <f>AB28+Z28+X28+V28+O28</f>
        <v>82</v>
      </c>
      <c r="AF28" s="12" t="str">
        <f>IF(AE28&gt;=90,"Xuất sắc",(IF(AE28&gt;=80,"Tốt",IF(AE28&gt;=65,"Khá",IF(AE28&gt;=50,"Trung bình",IF(AE28&gt;=35,"Yếu","Kém"))))))</f>
        <v>Tốt</v>
      </c>
      <c r="AG28" s="14">
        <f t="shared" si="0"/>
        <v>1</v>
      </c>
    </row>
    <row r="29" spans="1:33" x14ac:dyDescent="0.25">
      <c r="A29" s="11">
        <v>28</v>
      </c>
      <c r="B29" s="9" t="s">
        <v>134</v>
      </c>
      <c r="C29" s="10" t="s">
        <v>40</v>
      </c>
      <c r="D29" s="10" t="s">
        <v>39</v>
      </c>
      <c r="E29" s="10" t="s">
        <v>12</v>
      </c>
      <c r="F29" s="10" t="s">
        <v>97</v>
      </c>
      <c r="G29" s="10" t="s">
        <v>105</v>
      </c>
      <c r="H29" s="10">
        <v>2016</v>
      </c>
      <c r="I29" s="10" t="s">
        <v>13</v>
      </c>
      <c r="J29" s="10" t="s">
        <v>14</v>
      </c>
      <c r="K29" s="10" t="s">
        <v>106</v>
      </c>
      <c r="L29" s="10" t="s">
        <v>106</v>
      </c>
      <c r="M29" s="10" t="s">
        <v>17</v>
      </c>
      <c r="N29" s="11">
        <v>22</v>
      </c>
      <c r="O29" s="12">
        <f>IF(N29&lt;=20,N29,20)</f>
        <v>20</v>
      </c>
      <c r="P29" s="11">
        <v>25</v>
      </c>
      <c r="Q29" s="10"/>
      <c r="R29" s="10"/>
      <c r="S29" s="10"/>
      <c r="T29" s="11">
        <f>25-Q29</f>
        <v>25</v>
      </c>
      <c r="U29" s="11">
        <f>IF(P29&lt;=T29,P29,T29)</f>
        <v>25</v>
      </c>
      <c r="V29" s="12">
        <f>U29</f>
        <v>25</v>
      </c>
      <c r="W29" s="11">
        <v>10</v>
      </c>
      <c r="X29" s="12">
        <f>IF(W29&lt;=20,W29,20)</f>
        <v>10</v>
      </c>
      <c r="Y29" s="11">
        <v>25</v>
      </c>
      <c r="Z29" s="12">
        <f>IF(Y29&lt;=25,Y29,25)</f>
        <v>25</v>
      </c>
      <c r="AA29" s="11">
        <v>5</v>
      </c>
      <c r="AB29" s="12">
        <f>IF(AA29&lt;=10,AA29,10)</f>
        <v>5</v>
      </c>
      <c r="AC29" s="11">
        <v>87</v>
      </c>
      <c r="AD29" s="13" t="str">
        <f>IF(AC29&gt;=90,"Xuất sắc",(IF(AC29&gt;=80,"Tốt",IF(AC29&gt;=65,"Khá",IF(AC29&gt;=50,"Trung bình",IF(AC29&gt;=35,"Yếu","Kém"))))))</f>
        <v>Tốt</v>
      </c>
      <c r="AE29" s="12">
        <f>AB29+Z29+X29+V29+O29</f>
        <v>85</v>
      </c>
      <c r="AF29" s="12" t="str">
        <f>IF(AE29&gt;=90,"Xuất sắc",(IF(AE29&gt;=80,"Tốt",IF(AE29&gt;=65,"Khá",IF(AE29&gt;=50,"Trung bình",IF(AE29&gt;=35,"Yếu","Kém"))))))</f>
        <v>Tốt</v>
      </c>
      <c r="AG29" s="14">
        <f t="shared" si="0"/>
        <v>1</v>
      </c>
    </row>
    <row r="30" spans="1:33" x14ac:dyDescent="0.25">
      <c r="A30" s="11">
        <v>29</v>
      </c>
      <c r="B30" s="9" t="s">
        <v>137</v>
      </c>
      <c r="C30" s="10" t="s">
        <v>34</v>
      </c>
      <c r="D30" s="10" t="s">
        <v>42</v>
      </c>
      <c r="E30" s="10" t="s">
        <v>12</v>
      </c>
      <c r="F30" s="10" t="s">
        <v>133</v>
      </c>
      <c r="G30" s="10" t="s">
        <v>105</v>
      </c>
      <c r="H30" s="10">
        <v>2016</v>
      </c>
      <c r="I30" s="10" t="s">
        <v>13</v>
      </c>
      <c r="J30" s="10" t="s">
        <v>14</v>
      </c>
      <c r="K30" s="10" t="s">
        <v>106</v>
      </c>
      <c r="L30" s="10" t="s">
        <v>106</v>
      </c>
      <c r="M30" s="10" t="s">
        <v>17</v>
      </c>
      <c r="N30" s="11">
        <v>22</v>
      </c>
      <c r="O30" s="12">
        <f>IF(N30&lt;=20,N30,20)</f>
        <v>20</v>
      </c>
      <c r="P30" s="11">
        <v>25</v>
      </c>
      <c r="Q30" s="10"/>
      <c r="R30" s="10"/>
      <c r="S30" s="10"/>
      <c r="T30" s="11">
        <f>25-Q30</f>
        <v>25</v>
      </c>
      <c r="U30" s="11">
        <f>IF(P30&lt;=T30,P30,T30)</f>
        <v>25</v>
      </c>
      <c r="V30" s="12">
        <f>U30</f>
        <v>25</v>
      </c>
      <c r="W30" s="11">
        <v>10</v>
      </c>
      <c r="X30" s="12">
        <f>IF(W30&lt;=20,W30,20)</f>
        <v>10</v>
      </c>
      <c r="Y30" s="11">
        <v>25</v>
      </c>
      <c r="Z30" s="12">
        <f>IF(Y30&lt;=25,Y30,25)</f>
        <v>25</v>
      </c>
      <c r="AA30" s="11">
        <v>10</v>
      </c>
      <c r="AB30" s="12">
        <f>IF(AA30&lt;=10,AA30,10)</f>
        <v>10</v>
      </c>
      <c r="AC30" s="11">
        <v>92</v>
      </c>
      <c r="AD30" s="13" t="str">
        <f>IF(AC30&gt;=90,"Xuất sắc",(IF(AC30&gt;=80,"Tốt",IF(AC30&gt;=65,"Khá",IF(AC30&gt;=50,"Trung bình",IF(AC30&gt;=35,"Yếu","Kém"))))))</f>
        <v>Xuất sắc</v>
      </c>
      <c r="AE30" s="12">
        <f>AB30+Z30+X30+V30+O30</f>
        <v>90</v>
      </c>
      <c r="AF30" s="12" t="str">
        <f>IF(AE30&gt;=90,"Xuất sắc",(IF(AE30&gt;=80,"Tốt",IF(AE30&gt;=65,"Khá",IF(AE30&gt;=50,"Trung bình",IF(AE30&gt;=35,"Yếu","Kém"))))))</f>
        <v>Xuất sắc</v>
      </c>
      <c r="AG30" s="14">
        <f t="shared" si="0"/>
        <v>1</v>
      </c>
    </row>
    <row r="31" spans="1:33" x14ac:dyDescent="0.25">
      <c r="A31" s="11">
        <v>30</v>
      </c>
      <c r="B31" s="9" t="s">
        <v>138</v>
      </c>
      <c r="C31" s="10" t="s">
        <v>44</v>
      </c>
      <c r="D31" s="10" t="s">
        <v>46</v>
      </c>
      <c r="E31" s="10" t="s">
        <v>16</v>
      </c>
      <c r="F31" s="10" t="s">
        <v>110</v>
      </c>
      <c r="G31" s="10" t="s">
        <v>105</v>
      </c>
      <c r="H31" s="10">
        <v>2016</v>
      </c>
      <c r="I31" s="10" t="s">
        <v>13</v>
      </c>
      <c r="J31" s="10" t="s">
        <v>14</v>
      </c>
      <c r="K31" s="10" t="s">
        <v>106</v>
      </c>
      <c r="L31" s="10" t="s">
        <v>106</v>
      </c>
      <c r="M31" s="10" t="s">
        <v>17</v>
      </c>
      <c r="N31" s="11">
        <v>22</v>
      </c>
      <c r="O31" s="12">
        <f>IF(N31&lt;=20,N31,20)</f>
        <v>20</v>
      </c>
      <c r="P31" s="11">
        <v>25</v>
      </c>
      <c r="Q31" s="10"/>
      <c r="R31" s="10"/>
      <c r="S31" s="10"/>
      <c r="T31" s="11">
        <f>25-Q31</f>
        <v>25</v>
      </c>
      <c r="U31" s="11">
        <f>IF(P31&lt;=T31,P31,T31)</f>
        <v>25</v>
      </c>
      <c r="V31" s="12">
        <f>U31</f>
        <v>25</v>
      </c>
      <c r="W31" s="11">
        <v>7</v>
      </c>
      <c r="X31" s="12">
        <f>IF(W31&lt;=20,W31,20)</f>
        <v>7</v>
      </c>
      <c r="Y31" s="11">
        <v>25</v>
      </c>
      <c r="Z31" s="12">
        <f>IF(Y31&lt;=25,Y31,25)</f>
        <v>25</v>
      </c>
      <c r="AA31" s="11">
        <v>5</v>
      </c>
      <c r="AB31" s="12">
        <f>IF(AA31&lt;=10,AA31,10)</f>
        <v>5</v>
      </c>
      <c r="AC31" s="11">
        <v>84</v>
      </c>
      <c r="AD31" s="13" t="str">
        <f>IF(AC31&gt;=90,"Xuất sắc",(IF(AC31&gt;=80,"Tốt",IF(AC31&gt;=65,"Khá",IF(AC31&gt;=50,"Trung bình",IF(AC31&gt;=35,"Yếu","Kém"))))))</f>
        <v>Tốt</v>
      </c>
      <c r="AE31" s="12">
        <f>AB31+Z31+X31+V31+O31</f>
        <v>82</v>
      </c>
      <c r="AF31" s="12" t="str">
        <f>IF(AE31&gt;=90,"Xuất sắc",(IF(AE31&gt;=80,"Tốt",IF(AE31&gt;=65,"Khá",IF(AE31&gt;=50,"Trung bình",IF(AE31&gt;=35,"Yếu","Kém"))))))</f>
        <v>Tốt</v>
      </c>
      <c r="AG31" s="14">
        <f t="shared" si="0"/>
        <v>1</v>
      </c>
    </row>
    <row r="32" spans="1:33" x14ac:dyDescent="0.25">
      <c r="A32" s="11">
        <v>31</v>
      </c>
      <c r="B32" s="9" t="s">
        <v>143</v>
      </c>
      <c r="C32" s="10" t="s">
        <v>51</v>
      </c>
      <c r="D32" s="10" t="s">
        <v>48</v>
      </c>
      <c r="E32" s="10" t="s">
        <v>12</v>
      </c>
      <c r="F32" s="10" t="s">
        <v>85</v>
      </c>
      <c r="G32" s="10" t="s">
        <v>105</v>
      </c>
      <c r="H32" s="10">
        <v>2016</v>
      </c>
      <c r="I32" s="10" t="s">
        <v>13</v>
      </c>
      <c r="J32" s="10" t="s">
        <v>14</v>
      </c>
      <c r="K32" s="10" t="s">
        <v>106</v>
      </c>
      <c r="L32" s="10" t="s">
        <v>106</v>
      </c>
      <c r="M32" s="10" t="s">
        <v>17</v>
      </c>
      <c r="N32" s="11">
        <v>22</v>
      </c>
      <c r="O32" s="12">
        <f>IF(N32&lt;=20,N32,20)</f>
        <v>20</v>
      </c>
      <c r="P32" s="11">
        <v>25</v>
      </c>
      <c r="Q32" s="10"/>
      <c r="R32" s="10"/>
      <c r="S32" s="10"/>
      <c r="T32" s="11">
        <f>25-Q32</f>
        <v>25</v>
      </c>
      <c r="U32" s="11">
        <f>IF(P32&lt;=T32,P32,T32)</f>
        <v>25</v>
      </c>
      <c r="V32" s="12">
        <f>U32</f>
        <v>25</v>
      </c>
      <c r="W32" s="11">
        <v>7</v>
      </c>
      <c r="X32" s="12">
        <f>IF(W32&lt;=20,W32,20)</f>
        <v>7</v>
      </c>
      <c r="Y32" s="11">
        <v>25</v>
      </c>
      <c r="Z32" s="12">
        <f>IF(Y32&lt;=25,Y32,25)</f>
        <v>25</v>
      </c>
      <c r="AA32" s="11">
        <v>5</v>
      </c>
      <c r="AB32" s="12">
        <f>IF(AA32&lt;=10,AA32,10)</f>
        <v>5</v>
      </c>
      <c r="AC32" s="11">
        <v>84</v>
      </c>
      <c r="AD32" s="13" t="str">
        <f>IF(AC32&gt;=90,"Xuất sắc",(IF(AC32&gt;=80,"Tốt",IF(AC32&gt;=65,"Khá",IF(AC32&gt;=50,"Trung bình",IF(AC32&gt;=35,"Yếu","Kém"))))))</f>
        <v>Tốt</v>
      </c>
      <c r="AE32" s="12">
        <f>AB32+Z32+X32+V32+O32</f>
        <v>82</v>
      </c>
      <c r="AF32" s="12" t="str">
        <f>IF(AE32&gt;=90,"Xuất sắc",(IF(AE32&gt;=80,"Tốt",IF(AE32&gt;=65,"Khá",IF(AE32&gt;=50,"Trung bình",IF(AE32&gt;=35,"Yếu","Kém"))))))</f>
        <v>Tốt</v>
      </c>
      <c r="AG32" s="14">
        <f t="shared" si="0"/>
        <v>1</v>
      </c>
    </row>
    <row r="33" spans="1:33" x14ac:dyDescent="0.25">
      <c r="A33" s="11">
        <v>32</v>
      </c>
      <c r="B33" s="9" t="s">
        <v>148</v>
      </c>
      <c r="C33" s="10" t="s">
        <v>27</v>
      </c>
      <c r="D33" s="10" t="s">
        <v>52</v>
      </c>
      <c r="E33" s="10" t="s">
        <v>16</v>
      </c>
      <c r="F33" s="10" t="s">
        <v>117</v>
      </c>
      <c r="G33" s="10" t="s">
        <v>105</v>
      </c>
      <c r="H33" s="10">
        <v>2016</v>
      </c>
      <c r="I33" s="10" t="s">
        <v>13</v>
      </c>
      <c r="J33" s="10" t="s">
        <v>14</v>
      </c>
      <c r="K33" s="10" t="s">
        <v>106</v>
      </c>
      <c r="L33" s="10" t="s">
        <v>106</v>
      </c>
      <c r="M33" s="10" t="s">
        <v>17</v>
      </c>
      <c r="N33" s="11">
        <v>22</v>
      </c>
      <c r="O33" s="12">
        <f>IF(N33&lt;=20,N33,20)</f>
        <v>20</v>
      </c>
      <c r="P33" s="11">
        <v>25</v>
      </c>
      <c r="Q33" s="10"/>
      <c r="R33" s="10"/>
      <c r="S33" s="10"/>
      <c r="T33" s="11">
        <f>25-Q33</f>
        <v>25</v>
      </c>
      <c r="U33" s="11">
        <f>IF(P33&lt;=T33,P33,T33)</f>
        <v>25</v>
      </c>
      <c r="V33" s="12">
        <f>U33</f>
        <v>25</v>
      </c>
      <c r="W33" s="11">
        <v>7</v>
      </c>
      <c r="X33" s="12">
        <f>IF(W33&lt;=20,W33,20)</f>
        <v>7</v>
      </c>
      <c r="Y33" s="11">
        <v>25</v>
      </c>
      <c r="Z33" s="12">
        <f>IF(Y33&lt;=25,Y33,25)</f>
        <v>25</v>
      </c>
      <c r="AA33" s="11">
        <v>10</v>
      </c>
      <c r="AB33" s="12">
        <f>IF(AA33&lt;=10,AA33,10)</f>
        <v>10</v>
      </c>
      <c r="AC33" s="11">
        <v>89</v>
      </c>
      <c r="AD33" s="13" t="str">
        <f>IF(AC33&gt;=90,"Xuất sắc",(IF(AC33&gt;=80,"Tốt",IF(AC33&gt;=65,"Khá",IF(AC33&gt;=50,"Trung bình",IF(AC33&gt;=35,"Yếu","Kém"))))))</f>
        <v>Tốt</v>
      </c>
      <c r="AE33" s="12">
        <f>AB33+Z33+X33+V33+O33</f>
        <v>87</v>
      </c>
      <c r="AF33" s="12" t="str">
        <f>IF(AE33&gt;=90,"Xuất sắc",(IF(AE33&gt;=80,"Tốt",IF(AE33&gt;=65,"Khá",IF(AE33&gt;=50,"Trung bình",IF(AE33&gt;=35,"Yếu","Kém"))))))</f>
        <v>Tốt</v>
      </c>
      <c r="AG33" s="14">
        <f t="shared" si="0"/>
        <v>1</v>
      </c>
    </row>
    <row r="34" spans="1:33" x14ac:dyDescent="0.25">
      <c r="A34" s="11">
        <v>33</v>
      </c>
      <c r="B34" s="9" t="s">
        <v>156</v>
      </c>
      <c r="C34" s="10" t="s">
        <v>20</v>
      </c>
      <c r="D34" s="10" t="s">
        <v>57</v>
      </c>
      <c r="E34" s="10" t="s">
        <v>16</v>
      </c>
      <c r="F34" s="10" t="s">
        <v>41</v>
      </c>
      <c r="G34" s="10" t="s">
        <v>105</v>
      </c>
      <c r="H34" s="10">
        <v>2016</v>
      </c>
      <c r="I34" s="10" t="s">
        <v>13</v>
      </c>
      <c r="J34" s="10" t="s">
        <v>14</v>
      </c>
      <c r="K34" s="10" t="s">
        <v>106</v>
      </c>
      <c r="L34" s="10" t="s">
        <v>106</v>
      </c>
      <c r="M34" s="10" t="s">
        <v>17</v>
      </c>
      <c r="N34" s="11">
        <v>22</v>
      </c>
      <c r="O34" s="12">
        <f>IF(N34&lt;=20,N34,20)</f>
        <v>20</v>
      </c>
      <c r="P34" s="11">
        <v>25</v>
      </c>
      <c r="Q34" s="10">
        <v>2</v>
      </c>
      <c r="R34" s="10"/>
      <c r="S34" s="10"/>
      <c r="T34" s="11">
        <f>25-Q34</f>
        <v>23</v>
      </c>
      <c r="U34" s="11">
        <f>IF(P34&lt;=T34,P34,T34)</f>
        <v>23</v>
      </c>
      <c r="V34" s="12">
        <f>U34</f>
        <v>23</v>
      </c>
      <c r="W34" s="11">
        <v>7</v>
      </c>
      <c r="X34" s="12">
        <f>IF(W34&lt;=20,W34,20)</f>
        <v>7</v>
      </c>
      <c r="Y34" s="11">
        <v>25</v>
      </c>
      <c r="Z34" s="12">
        <f>IF(Y34&lt;=25,Y34,25)</f>
        <v>25</v>
      </c>
      <c r="AA34" s="11">
        <v>5</v>
      </c>
      <c r="AB34" s="12">
        <f>IF(AA34&lt;=10,AA34,10)</f>
        <v>5</v>
      </c>
      <c r="AC34" s="11">
        <v>84</v>
      </c>
      <c r="AD34" s="13" t="str">
        <f>IF(AC34&gt;=90,"Xuất sắc",(IF(AC34&gt;=80,"Tốt",IF(AC34&gt;=65,"Khá",IF(AC34&gt;=50,"Trung bình",IF(AC34&gt;=35,"Yếu","Kém"))))))</f>
        <v>Tốt</v>
      </c>
      <c r="AE34" s="12">
        <f>AB34+Z34+X34+V34+O34</f>
        <v>80</v>
      </c>
      <c r="AF34" s="12" t="str">
        <f>IF(AE34&gt;=90,"Xuất sắc",(IF(AE34&gt;=80,"Tốt",IF(AE34&gt;=65,"Khá",IF(AE34&gt;=50,"Trung bình",IF(AE34&gt;=35,"Yếu","Kém"))))))</f>
        <v>Tốt</v>
      </c>
      <c r="AG34" s="14">
        <f t="shared" si="0"/>
        <v>1</v>
      </c>
    </row>
    <row r="35" spans="1:33" x14ac:dyDescent="0.25">
      <c r="A35" s="11">
        <v>34</v>
      </c>
      <c r="B35" s="9" t="s">
        <v>158</v>
      </c>
      <c r="C35" s="10" t="s">
        <v>30</v>
      </c>
      <c r="D35" s="10" t="s">
        <v>59</v>
      </c>
      <c r="E35" s="10" t="s">
        <v>16</v>
      </c>
      <c r="F35" s="10" t="s">
        <v>127</v>
      </c>
      <c r="G35" s="10" t="s">
        <v>105</v>
      </c>
      <c r="H35" s="10">
        <v>2016</v>
      </c>
      <c r="I35" s="10" t="s">
        <v>13</v>
      </c>
      <c r="J35" s="10" t="s">
        <v>14</v>
      </c>
      <c r="K35" s="10" t="s">
        <v>106</v>
      </c>
      <c r="L35" s="10" t="s">
        <v>106</v>
      </c>
      <c r="M35" s="10" t="s">
        <v>17</v>
      </c>
      <c r="N35" s="11">
        <v>22</v>
      </c>
      <c r="O35" s="12">
        <f>IF(N35&lt;=20,N35,20)</f>
        <v>20</v>
      </c>
      <c r="P35" s="11">
        <v>25</v>
      </c>
      <c r="Q35" s="10"/>
      <c r="R35" s="10"/>
      <c r="S35" s="10"/>
      <c r="T35" s="11">
        <f>25-Q35</f>
        <v>25</v>
      </c>
      <c r="U35" s="11">
        <f>IF(P35&lt;=T35,P35,T35)</f>
        <v>25</v>
      </c>
      <c r="V35" s="12">
        <f>U35</f>
        <v>25</v>
      </c>
      <c r="W35" s="11">
        <v>7</v>
      </c>
      <c r="X35" s="12">
        <f>IF(W35&lt;=20,W35,20)</f>
        <v>7</v>
      </c>
      <c r="Y35" s="11">
        <v>25</v>
      </c>
      <c r="Z35" s="12">
        <f>IF(Y35&lt;=25,Y35,25)</f>
        <v>25</v>
      </c>
      <c r="AA35" s="11">
        <v>5</v>
      </c>
      <c r="AB35" s="12">
        <f>IF(AA35&lt;=10,AA35,10)</f>
        <v>5</v>
      </c>
      <c r="AC35" s="11">
        <v>84</v>
      </c>
      <c r="AD35" s="13" t="str">
        <f>IF(AC35&gt;=90,"Xuất sắc",(IF(AC35&gt;=80,"Tốt",IF(AC35&gt;=65,"Khá",IF(AC35&gt;=50,"Trung bình",IF(AC35&gt;=35,"Yếu","Kém"))))))</f>
        <v>Tốt</v>
      </c>
      <c r="AE35" s="12">
        <f>AB35+Z35+X35+V35+O35</f>
        <v>82</v>
      </c>
      <c r="AF35" s="12" t="str">
        <f>IF(AE35&gt;=90,"Xuất sắc",(IF(AE35&gt;=80,"Tốt",IF(AE35&gt;=65,"Khá",IF(AE35&gt;=50,"Trung bình",IF(AE35&gt;=35,"Yếu","Kém"))))))</f>
        <v>Tốt</v>
      </c>
      <c r="AG35" s="14">
        <f t="shared" si="0"/>
        <v>1</v>
      </c>
    </row>
    <row r="36" spans="1:33" x14ac:dyDescent="0.25">
      <c r="A36" s="11">
        <v>35</v>
      </c>
      <c r="B36" s="9" t="s">
        <v>162</v>
      </c>
      <c r="C36" s="10" t="s">
        <v>28</v>
      </c>
      <c r="D36" s="10" t="s">
        <v>62</v>
      </c>
      <c r="E36" s="10" t="s">
        <v>12</v>
      </c>
      <c r="F36" s="10" t="s">
        <v>126</v>
      </c>
      <c r="G36" s="10" t="s">
        <v>105</v>
      </c>
      <c r="H36" s="10">
        <v>2016</v>
      </c>
      <c r="I36" s="10" t="s">
        <v>13</v>
      </c>
      <c r="J36" s="10" t="s">
        <v>14</v>
      </c>
      <c r="K36" s="10" t="s">
        <v>106</v>
      </c>
      <c r="L36" s="10" t="s">
        <v>106</v>
      </c>
      <c r="M36" s="10" t="s">
        <v>17</v>
      </c>
      <c r="N36" s="11">
        <v>22</v>
      </c>
      <c r="O36" s="12">
        <f>IF(N36&lt;=20,N36,20)</f>
        <v>20</v>
      </c>
      <c r="P36" s="11">
        <v>25</v>
      </c>
      <c r="Q36" s="10"/>
      <c r="R36" s="10"/>
      <c r="S36" s="10"/>
      <c r="T36" s="11">
        <f>25-Q36</f>
        <v>25</v>
      </c>
      <c r="U36" s="11">
        <f>IF(P36&lt;=T36,P36,T36)</f>
        <v>25</v>
      </c>
      <c r="V36" s="12">
        <f>U36</f>
        <v>25</v>
      </c>
      <c r="W36" s="11">
        <v>7</v>
      </c>
      <c r="X36" s="12">
        <f>IF(W36&lt;=20,W36,20)</f>
        <v>7</v>
      </c>
      <c r="Y36" s="11">
        <v>25</v>
      </c>
      <c r="Z36" s="12">
        <f>IF(Y36&lt;=25,Y36,25)</f>
        <v>25</v>
      </c>
      <c r="AA36" s="11">
        <v>5</v>
      </c>
      <c r="AB36" s="12">
        <f>IF(AA36&lt;=10,AA36,10)</f>
        <v>5</v>
      </c>
      <c r="AC36" s="11">
        <v>84</v>
      </c>
      <c r="AD36" s="13" t="str">
        <f>IF(AC36&gt;=90,"Xuất sắc",(IF(AC36&gt;=80,"Tốt",IF(AC36&gt;=65,"Khá",IF(AC36&gt;=50,"Trung bình",IF(AC36&gt;=35,"Yếu","Kém"))))))</f>
        <v>Tốt</v>
      </c>
      <c r="AE36" s="12">
        <f>AB36+Z36+X36+V36+O36</f>
        <v>82</v>
      </c>
      <c r="AF36" s="12" t="str">
        <f>IF(AE36&gt;=90,"Xuất sắc",(IF(AE36&gt;=80,"Tốt",IF(AE36&gt;=65,"Khá",IF(AE36&gt;=50,"Trung bình",IF(AE36&gt;=35,"Yếu","Kém"))))))</f>
        <v>Tốt</v>
      </c>
      <c r="AG36" s="14">
        <f t="shared" si="0"/>
        <v>1</v>
      </c>
    </row>
    <row r="37" spans="1:33" x14ac:dyDescent="0.25">
      <c r="A37" s="11">
        <v>36</v>
      </c>
      <c r="B37" s="9" t="s">
        <v>122</v>
      </c>
      <c r="C37" s="10" t="s">
        <v>123</v>
      </c>
      <c r="D37" s="10" t="s">
        <v>33</v>
      </c>
      <c r="E37" s="10" t="s">
        <v>16</v>
      </c>
      <c r="F37" s="10" t="s">
        <v>116</v>
      </c>
      <c r="G37" s="10" t="s">
        <v>105</v>
      </c>
      <c r="H37" s="10">
        <v>2016</v>
      </c>
      <c r="I37" s="10" t="s">
        <v>13</v>
      </c>
      <c r="J37" s="10" t="s">
        <v>14</v>
      </c>
      <c r="K37" s="10" t="s">
        <v>106</v>
      </c>
      <c r="L37" s="10" t="s">
        <v>106</v>
      </c>
      <c r="M37" s="10" t="s">
        <v>17</v>
      </c>
      <c r="N37" s="11">
        <v>18</v>
      </c>
      <c r="O37" s="12">
        <f>IF(N37&lt;=20,N37,20)</f>
        <v>18</v>
      </c>
      <c r="P37" s="11">
        <v>25</v>
      </c>
      <c r="Q37" s="10"/>
      <c r="R37" s="10"/>
      <c r="S37" s="10"/>
      <c r="T37" s="11">
        <f>25-Q37</f>
        <v>25</v>
      </c>
      <c r="U37" s="11">
        <f>IF(P37&lt;=T37,P37,T37)</f>
        <v>25</v>
      </c>
      <c r="V37" s="12">
        <f>U37</f>
        <v>25</v>
      </c>
      <c r="W37" s="11">
        <v>7</v>
      </c>
      <c r="X37" s="12">
        <f>IF(W37&lt;=20,W37,20)</f>
        <v>7</v>
      </c>
      <c r="Y37" s="11">
        <v>25</v>
      </c>
      <c r="Z37" s="12">
        <f>IF(Y37&lt;=25,Y37,25)</f>
        <v>25</v>
      </c>
      <c r="AA37" s="11">
        <v>5</v>
      </c>
      <c r="AB37" s="12">
        <f>IF(AA37&lt;=10,AA37,10)</f>
        <v>5</v>
      </c>
      <c r="AC37" s="11">
        <v>80</v>
      </c>
      <c r="AD37" s="13" t="str">
        <f>IF(AC37&gt;=90,"Xuất sắc",(IF(AC37&gt;=80,"Tốt",IF(AC37&gt;=65,"Khá",IF(AC37&gt;=50,"Trung bình",IF(AC37&gt;=35,"Yếu","Kém"))))))</f>
        <v>Tốt</v>
      </c>
      <c r="AE37" s="12">
        <f>AB37+Z37+X37+V37+O37</f>
        <v>80</v>
      </c>
      <c r="AF37" s="12" t="str">
        <f>IF(AE37&gt;=90,"Xuất sắc",(IF(AE37&gt;=80,"Tốt",IF(AE37&gt;=65,"Khá",IF(AE37&gt;=50,"Trung bình",IF(AE37&gt;=35,"Yếu","Kém"))))))</f>
        <v>Tốt</v>
      </c>
      <c r="AG37" s="14">
        <f t="shared" si="0"/>
        <v>1</v>
      </c>
    </row>
    <row r="38" spans="1:33" x14ac:dyDescent="0.25">
      <c r="A38" s="11">
        <v>37</v>
      </c>
      <c r="B38" s="9" t="s">
        <v>163</v>
      </c>
      <c r="C38" s="10" t="s">
        <v>26</v>
      </c>
      <c r="D38" s="10" t="s">
        <v>63</v>
      </c>
      <c r="E38" s="10" t="s">
        <v>16</v>
      </c>
      <c r="F38" s="10" t="s">
        <v>125</v>
      </c>
      <c r="G38" s="10" t="s">
        <v>105</v>
      </c>
      <c r="H38" s="10">
        <v>2016</v>
      </c>
      <c r="I38" s="10" t="s">
        <v>13</v>
      </c>
      <c r="J38" s="10" t="s">
        <v>14</v>
      </c>
      <c r="K38" s="10" t="s">
        <v>106</v>
      </c>
      <c r="L38" s="10" t="s">
        <v>106</v>
      </c>
      <c r="M38" s="10" t="s">
        <v>17</v>
      </c>
      <c r="N38" s="11">
        <v>19</v>
      </c>
      <c r="O38" s="12">
        <f>IF(N38&lt;=20,N38,20)</f>
        <v>19</v>
      </c>
      <c r="P38" s="11">
        <v>25</v>
      </c>
      <c r="Q38" s="10"/>
      <c r="R38" s="10"/>
      <c r="S38" s="10"/>
      <c r="T38" s="11">
        <f>25-Q38</f>
        <v>25</v>
      </c>
      <c r="U38" s="11">
        <f>IF(P38&lt;=T38,P38,T38)</f>
        <v>25</v>
      </c>
      <c r="V38" s="12">
        <f>U38</f>
        <v>25</v>
      </c>
      <c r="W38" s="11">
        <v>7</v>
      </c>
      <c r="X38" s="12">
        <f>IF(W38&lt;=20,W38,20)</f>
        <v>7</v>
      </c>
      <c r="Y38" s="11">
        <v>25</v>
      </c>
      <c r="Z38" s="12">
        <f>IF(Y38&lt;=25,Y38,25)</f>
        <v>25</v>
      </c>
      <c r="AA38" s="11">
        <v>10</v>
      </c>
      <c r="AB38" s="12">
        <f>IF(AA38&lt;=10,AA38,10)</f>
        <v>10</v>
      </c>
      <c r="AC38" s="11">
        <v>86</v>
      </c>
      <c r="AD38" s="13" t="str">
        <f>IF(AC38&gt;=90,"Xuất sắc",(IF(AC38&gt;=80,"Tốt",IF(AC38&gt;=65,"Khá",IF(AC38&gt;=50,"Trung bình",IF(AC38&gt;=35,"Yếu","Kém"))))))</f>
        <v>Tốt</v>
      </c>
      <c r="AE38" s="12">
        <f>AB38+Z38+X38+V38+O38</f>
        <v>86</v>
      </c>
      <c r="AF38" s="12" t="str">
        <f>IF(AE38&gt;=90,"Xuất sắc",(IF(AE38&gt;=80,"Tốt",IF(AE38&gt;=65,"Khá",IF(AE38&gt;=50,"Trung bình",IF(AE38&gt;=35,"Yếu","Kém"))))))</f>
        <v>Tốt</v>
      </c>
      <c r="AG38" s="14">
        <f t="shared" si="0"/>
        <v>1</v>
      </c>
    </row>
    <row r="39" spans="1:33" x14ac:dyDescent="0.25">
      <c r="A39" s="11">
        <v>38</v>
      </c>
      <c r="B39" s="9" t="s">
        <v>170</v>
      </c>
      <c r="C39" s="10" t="s">
        <v>171</v>
      </c>
      <c r="D39" s="10" t="s">
        <v>67</v>
      </c>
      <c r="E39" s="10" t="s">
        <v>12</v>
      </c>
      <c r="F39" s="10" t="s">
        <v>94</v>
      </c>
      <c r="G39" s="10" t="s">
        <v>105</v>
      </c>
      <c r="H39" s="10">
        <v>2016</v>
      </c>
      <c r="I39" s="10" t="s">
        <v>13</v>
      </c>
      <c r="J39" s="10" t="s">
        <v>14</v>
      </c>
      <c r="K39" s="10" t="s">
        <v>106</v>
      </c>
      <c r="L39" s="10" t="s">
        <v>106</v>
      </c>
      <c r="M39" s="10" t="s">
        <v>17</v>
      </c>
      <c r="N39" s="11">
        <v>22</v>
      </c>
      <c r="O39" s="12">
        <f>IF(N39&lt;=20,N39,20)</f>
        <v>20</v>
      </c>
      <c r="P39" s="11">
        <v>25</v>
      </c>
      <c r="Q39" s="10"/>
      <c r="R39" s="10"/>
      <c r="S39" s="10"/>
      <c r="T39" s="11">
        <f>25-Q39</f>
        <v>25</v>
      </c>
      <c r="U39" s="11">
        <f>IF(P39&lt;=T39,P39,T39)</f>
        <v>25</v>
      </c>
      <c r="V39" s="12">
        <f>U39</f>
        <v>25</v>
      </c>
      <c r="W39" s="11">
        <v>7</v>
      </c>
      <c r="X39" s="12">
        <f>IF(W39&lt;=20,W39,20)</f>
        <v>7</v>
      </c>
      <c r="Y39" s="11">
        <v>25</v>
      </c>
      <c r="Z39" s="12">
        <f>IF(Y39&lt;=25,Y39,25)</f>
        <v>25</v>
      </c>
      <c r="AA39" s="11">
        <v>5</v>
      </c>
      <c r="AB39" s="12">
        <f>IF(AA39&lt;=10,AA39,10)</f>
        <v>5</v>
      </c>
      <c r="AC39" s="11">
        <v>84</v>
      </c>
      <c r="AD39" s="13" t="str">
        <f>IF(AC39&gt;=90,"Xuất sắc",(IF(AC39&gt;=80,"Tốt",IF(AC39&gt;=65,"Khá",IF(AC39&gt;=50,"Trung bình",IF(AC39&gt;=35,"Yếu","Kém"))))))</f>
        <v>Tốt</v>
      </c>
      <c r="AE39" s="12">
        <f>AB39+Z39+X39+V39+O39</f>
        <v>82</v>
      </c>
      <c r="AF39" s="12" t="str">
        <f>IF(AE39&gt;=90,"Xuất sắc",(IF(AE39&gt;=80,"Tốt",IF(AE39&gt;=65,"Khá",IF(AE39&gt;=50,"Trung bình",IF(AE39&gt;=35,"Yếu","Kém"))))))</f>
        <v>Tốt</v>
      </c>
      <c r="AG39" s="14">
        <f t="shared" si="0"/>
        <v>1</v>
      </c>
    </row>
    <row r="40" spans="1:33" x14ac:dyDescent="0.25">
      <c r="A40" s="11">
        <v>39</v>
      </c>
      <c r="B40" s="9" t="s">
        <v>172</v>
      </c>
      <c r="C40" s="10" t="s">
        <v>45</v>
      </c>
      <c r="D40" s="10" t="s">
        <v>91</v>
      </c>
      <c r="E40" s="10" t="s">
        <v>16</v>
      </c>
      <c r="F40" s="10" t="s">
        <v>108</v>
      </c>
      <c r="G40" s="10" t="s">
        <v>105</v>
      </c>
      <c r="H40" s="10">
        <v>2016</v>
      </c>
      <c r="I40" s="10" t="s">
        <v>13</v>
      </c>
      <c r="J40" s="10" t="s">
        <v>14</v>
      </c>
      <c r="K40" s="10" t="s">
        <v>106</v>
      </c>
      <c r="L40" s="10" t="s">
        <v>106</v>
      </c>
      <c r="M40" s="10" t="s">
        <v>17</v>
      </c>
      <c r="N40" s="11">
        <v>22</v>
      </c>
      <c r="O40" s="12">
        <f>IF(N40&lt;=20,N40,20)</f>
        <v>20</v>
      </c>
      <c r="P40" s="11">
        <v>25</v>
      </c>
      <c r="Q40" s="10"/>
      <c r="R40" s="10"/>
      <c r="S40" s="10"/>
      <c r="T40" s="11">
        <f>25-Q40</f>
        <v>25</v>
      </c>
      <c r="U40" s="11">
        <f>IF(P40&lt;=T40,P40,T40)</f>
        <v>25</v>
      </c>
      <c r="V40" s="12">
        <f>U40</f>
        <v>25</v>
      </c>
      <c r="W40" s="11">
        <v>7</v>
      </c>
      <c r="X40" s="12">
        <f>IF(W40&lt;=20,W40,20)</f>
        <v>7</v>
      </c>
      <c r="Y40" s="11">
        <v>25</v>
      </c>
      <c r="Z40" s="12">
        <f>IF(Y40&lt;=25,Y40,25)</f>
        <v>25</v>
      </c>
      <c r="AA40" s="11">
        <v>5</v>
      </c>
      <c r="AB40" s="12">
        <f>IF(AA40&lt;=10,AA40,10)</f>
        <v>5</v>
      </c>
      <c r="AC40" s="11">
        <v>84</v>
      </c>
      <c r="AD40" s="13" t="str">
        <f>IF(AC40&gt;=90,"Xuất sắc",(IF(AC40&gt;=80,"Tốt",IF(AC40&gt;=65,"Khá",IF(AC40&gt;=50,"Trung bình",IF(AC40&gt;=35,"Yếu","Kém"))))))</f>
        <v>Tốt</v>
      </c>
      <c r="AE40" s="12">
        <f>AB40+Z40+X40+V40+O40</f>
        <v>82</v>
      </c>
      <c r="AF40" s="12" t="str">
        <f>IF(AE40&gt;=90,"Xuất sắc",(IF(AE40&gt;=80,"Tốt",IF(AE40&gt;=65,"Khá",IF(AE40&gt;=50,"Trung bình",IF(AE40&gt;=35,"Yếu","Kém"))))))</f>
        <v>Tốt</v>
      </c>
      <c r="AG40" s="14">
        <f t="shared" si="0"/>
        <v>1</v>
      </c>
    </row>
    <row r="41" spans="1:33" x14ac:dyDescent="0.25">
      <c r="A41" s="11">
        <v>40</v>
      </c>
      <c r="B41" s="9" t="s">
        <v>174</v>
      </c>
      <c r="C41" s="10" t="s">
        <v>20</v>
      </c>
      <c r="D41" s="10" t="s">
        <v>70</v>
      </c>
      <c r="E41" s="10" t="s">
        <v>16</v>
      </c>
      <c r="F41" s="10" t="s">
        <v>114</v>
      </c>
      <c r="G41" s="10" t="s">
        <v>105</v>
      </c>
      <c r="H41" s="10">
        <v>2016</v>
      </c>
      <c r="I41" s="10" t="s">
        <v>13</v>
      </c>
      <c r="J41" s="10" t="s">
        <v>14</v>
      </c>
      <c r="K41" s="10" t="s">
        <v>106</v>
      </c>
      <c r="L41" s="10" t="s">
        <v>106</v>
      </c>
      <c r="M41" s="10" t="s">
        <v>17</v>
      </c>
      <c r="N41" s="11">
        <v>22</v>
      </c>
      <c r="O41" s="12">
        <f>IF(N41&lt;=20,N41,20)</f>
        <v>20</v>
      </c>
      <c r="P41" s="11">
        <v>25</v>
      </c>
      <c r="Q41" s="10"/>
      <c r="R41" s="10"/>
      <c r="S41" s="10"/>
      <c r="T41" s="11">
        <f>25-Q41</f>
        <v>25</v>
      </c>
      <c r="U41" s="11">
        <f>IF(P41&lt;=T41,P41,T41)</f>
        <v>25</v>
      </c>
      <c r="V41" s="12">
        <f>U41</f>
        <v>25</v>
      </c>
      <c r="W41" s="11">
        <v>20</v>
      </c>
      <c r="X41" s="12">
        <f>IF(W41&lt;=20,W41,20)</f>
        <v>20</v>
      </c>
      <c r="Y41" s="11">
        <v>24</v>
      </c>
      <c r="Z41" s="12">
        <f>IF(Y41&lt;=25,Y41,25)</f>
        <v>24</v>
      </c>
      <c r="AA41" s="11">
        <v>10</v>
      </c>
      <c r="AB41" s="12">
        <f>IF(AA41&lt;=10,AA41,10)</f>
        <v>10</v>
      </c>
      <c r="AC41" s="11">
        <v>101</v>
      </c>
      <c r="AD41" s="13" t="str">
        <f>IF(AC41&gt;=90,"Xuất sắc",(IF(AC41&gt;=80,"Tốt",IF(AC41&gt;=65,"Khá",IF(AC41&gt;=50,"Trung bình",IF(AC41&gt;=35,"Yếu","Kém"))))))</f>
        <v>Xuất sắc</v>
      </c>
      <c r="AE41" s="12">
        <f>AB41+Z41+X41+V41+O41</f>
        <v>99</v>
      </c>
      <c r="AF41" s="12" t="str">
        <f>IF(AE41&gt;=90,"Xuất sắc",(IF(AE41&gt;=80,"Tốt",IF(AE41&gt;=65,"Khá",IF(AE41&gt;=50,"Trung bình",IF(AE41&gt;=35,"Yếu","Kém"))))))</f>
        <v>Xuất sắc</v>
      </c>
      <c r="AG41" s="14">
        <f t="shared" si="0"/>
        <v>1</v>
      </c>
    </row>
    <row r="42" spans="1:33" x14ac:dyDescent="0.25">
      <c r="A42" s="11">
        <v>41</v>
      </c>
      <c r="B42" s="9" t="s">
        <v>187</v>
      </c>
      <c r="C42" s="10" t="s">
        <v>18</v>
      </c>
      <c r="D42" s="10" t="s">
        <v>78</v>
      </c>
      <c r="E42" s="10" t="s">
        <v>16</v>
      </c>
      <c r="F42" s="10" t="s">
        <v>155</v>
      </c>
      <c r="G42" s="10" t="s">
        <v>105</v>
      </c>
      <c r="H42" s="10">
        <v>2016</v>
      </c>
      <c r="I42" s="10" t="s">
        <v>13</v>
      </c>
      <c r="J42" s="10" t="s">
        <v>14</v>
      </c>
      <c r="K42" s="10" t="s">
        <v>106</v>
      </c>
      <c r="L42" s="10" t="s">
        <v>106</v>
      </c>
      <c r="M42" s="10" t="s">
        <v>17</v>
      </c>
      <c r="N42" s="11">
        <v>22</v>
      </c>
      <c r="O42" s="12">
        <f>IF(N42&lt;=20,N42,20)</f>
        <v>20</v>
      </c>
      <c r="P42" s="11">
        <v>25</v>
      </c>
      <c r="Q42" s="10"/>
      <c r="R42" s="10"/>
      <c r="S42" s="10"/>
      <c r="T42" s="11">
        <f>25-Q42</f>
        <v>25</v>
      </c>
      <c r="U42" s="11">
        <f>IF(P42&lt;=T42,P42,T42)</f>
        <v>25</v>
      </c>
      <c r="V42" s="12">
        <f>U42</f>
        <v>25</v>
      </c>
      <c r="W42" s="11">
        <v>7</v>
      </c>
      <c r="X42" s="12">
        <f>IF(W42&lt;=20,W42,20)</f>
        <v>7</v>
      </c>
      <c r="Y42" s="11">
        <v>25</v>
      </c>
      <c r="Z42" s="12">
        <f>IF(Y42&lt;=25,Y42,25)</f>
        <v>25</v>
      </c>
      <c r="AA42" s="11">
        <v>5</v>
      </c>
      <c r="AB42" s="12">
        <f>IF(AA42&lt;=10,AA42,10)</f>
        <v>5</v>
      </c>
      <c r="AC42" s="11">
        <v>84</v>
      </c>
      <c r="AD42" s="13" t="str">
        <f>IF(AC42&gt;=90,"Xuất sắc",(IF(AC42&gt;=80,"Tốt",IF(AC42&gt;=65,"Khá",IF(AC42&gt;=50,"Trung bình",IF(AC42&gt;=35,"Yếu","Kém"))))))</f>
        <v>Tốt</v>
      </c>
      <c r="AE42" s="12">
        <f>AB42+Z42+X42+V42+O42</f>
        <v>82</v>
      </c>
      <c r="AF42" s="12" t="str">
        <f>IF(AE42&gt;=90,"Xuất sắc",(IF(AE42&gt;=80,"Tốt",IF(AE42&gt;=65,"Khá",IF(AE42&gt;=50,"Trung bình",IF(AE42&gt;=35,"Yếu","Kém"))))))</f>
        <v>Tốt</v>
      </c>
      <c r="AG42" s="14">
        <f t="shared" si="0"/>
        <v>1</v>
      </c>
    </row>
    <row r="43" spans="1:33" x14ac:dyDescent="0.25">
      <c r="A43" s="11">
        <v>42</v>
      </c>
      <c r="B43" s="9" t="s">
        <v>185</v>
      </c>
      <c r="C43" s="10" t="s">
        <v>186</v>
      </c>
      <c r="D43" s="10" t="s">
        <v>77</v>
      </c>
      <c r="E43" s="10" t="s">
        <v>12</v>
      </c>
      <c r="F43" s="10" t="s">
        <v>124</v>
      </c>
      <c r="G43" s="10" t="s">
        <v>105</v>
      </c>
      <c r="H43" s="10">
        <v>2016</v>
      </c>
      <c r="I43" s="10" t="s">
        <v>13</v>
      </c>
      <c r="J43" s="10" t="s">
        <v>14</v>
      </c>
      <c r="K43" s="10" t="s">
        <v>106</v>
      </c>
      <c r="L43" s="10" t="s">
        <v>106</v>
      </c>
      <c r="M43" s="10" t="s">
        <v>17</v>
      </c>
      <c r="N43" s="11">
        <v>22</v>
      </c>
      <c r="O43" s="12">
        <f>IF(N43&lt;=20,N43,20)</f>
        <v>20</v>
      </c>
      <c r="P43" s="11">
        <v>25</v>
      </c>
      <c r="Q43" s="10">
        <v>2</v>
      </c>
      <c r="R43" s="10"/>
      <c r="S43" s="10"/>
      <c r="T43" s="11">
        <f>25-Q43</f>
        <v>23</v>
      </c>
      <c r="U43" s="11">
        <f>IF(P43&lt;=T43,P43,T43)</f>
        <v>23</v>
      </c>
      <c r="V43" s="12">
        <f>U43</f>
        <v>23</v>
      </c>
      <c r="W43" s="11">
        <v>7</v>
      </c>
      <c r="X43" s="12">
        <f>IF(W43&lt;=20,W43,20)</f>
        <v>7</v>
      </c>
      <c r="Y43" s="11">
        <v>25</v>
      </c>
      <c r="Z43" s="12">
        <f>IF(Y43&lt;=25,Y43,25)</f>
        <v>25</v>
      </c>
      <c r="AA43" s="11">
        <v>5</v>
      </c>
      <c r="AB43" s="12">
        <f>IF(AA43&lt;=10,AA43,10)</f>
        <v>5</v>
      </c>
      <c r="AC43" s="11">
        <v>84</v>
      </c>
      <c r="AD43" s="13" t="str">
        <f>IF(AC43&gt;=90,"Xuất sắc",(IF(AC43&gt;=80,"Tốt",IF(AC43&gt;=65,"Khá",IF(AC43&gt;=50,"Trung bình",IF(AC43&gt;=35,"Yếu","Kém"))))))</f>
        <v>Tốt</v>
      </c>
      <c r="AE43" s="12">
        <f>AB43+Z43+X43+V43+O43</f>
        <v>80</v>
      </c>
      <c r="AF43" s="12" t="str">
        <f>IF(AE43&gt;=90,"Xuất sắc",(IF(AE43&gt;=80,"Tốt",IF(AE43&gt;=65,"Khá",IF(AE43&gt;=50,"Trung bình",IF(AE43&gt;=35,"Yếu","Kém"))))))</f>
        <v>Tốt</v>
      </c>
      <c r="AG43" s="14">
        <f t="shared" si="0"/>
        <v>1</v>
      </c>
    </row>
    <row r="44" spans="1:33" x14ac:dyDescent="0.25">
      <c r="A44" s="11">
        <v>43</v>
      </c>
      <c r="B44" s="9" t="s">
        <v>189</v>
      </c>
      <c r="C44" s="10" t="s">
        <v>29</v>
      </c>
      <c r="D44" s="10" t="s">
        <v>80</v>
      </c>
      <c r="E44" s="10" t="s">
        <v>16</v>
      </c>
      <c r="F44" s="10" t="s">
        <v>118</v>
      </c>
      <c r="G44" s="10" t="s">
        <v>105</v>
      </c>
      <c r="H44" s="10">
        <v>2016</v>
      </c>
      <c r="I44" s="10" t="s">
        <v>13</v>
      </c>
      <c r="J44" s="10" t="s">
        <v>14</v>
      </c>
      <c r="K44" s="10" t="s">
        <v>106</v>
      </c>
      <c r="L44" s="10" t="s">
        <v>106</v>
      </c>
      <c r="M44" s="10" t="s">
        <v>17</v>
      </c>
      <c r="N44" s="11">
        <v>22</v>
      </c>
      <c r="O44" s="12">
        <f>IF(N44&lt;=20,N44,20)</f>
        <v>20</v>
      </c>
      <c r="P44" s="11">
        <v>25</v>
      </c>
      <c r="Q44" s="10"/>
      <c r="R44" s="10"/>
      <c r="S44" s="10"/>
      <c r="T44" s="11">
        <f>25-Q44</f>
        <v>25</v>
      </c>
      <c r="U44" s="11">
        <f>IF(P44&lt;=T44,P44,T44)</f>
        <v>25</v>
      </c>
      <c r="V44" s="12">
        <f>U44</f>
        <v>25</v>
      </c>
      <c r="W44" s="11">
        <v>7</v>
      </c>
      <c r="X44" s="12">
        <f>IF(W44&lt;=20,W44,20)</f>
        <v>7</v>
      </c>
      <c r="Y44" s="11">
        <v>25</v>
      </c>
      <c r="Z44" s="12">
        <f>IF(Y44&lt;=25,Y44,25)</f>
        <v>25</v>
      </c>
      <c r="AA44" s="11">
        <v>5</v>
      </c>
      <c r="AB44" s="12">
        <f>IF(AA44&lt;=10,AA44,10)</f>
        <v>5</v>
      </c>
      <c r="AC44" s="11">
        <v>84</v>
      </c>
      <c r="AD44" s="13" t="str">
        <f>IF(AC44&gt;=90,"Xuất sắc",(IF(AC44&gt;=80,"Tốt",IF(AC44&gt;=65,"Khá",IF(AC44&gt;=50,"Trung bình",IF(AC44&gt;=35,"Yếu","Kém"))))))</f>
        <v>Tốt</v>
      </c>
      <c r="AE44" s="12">
        <f>AB44+Z44+X44+V44+O44</f>
        <v>82</v>
      </c>
      <c r="AF44" s="12" t="str">
        <f>IF(AE44&gt;=90,"Xuất sắc",(IF(AE44&gt;=80,"Tốt",IF(AE44&gt;=65,"Khá",IF(AE44&gt;=50,"Trung bình",IF(AE44&gt;=35,"Yếu","Kém"))))))</f>
        <v>Tốt</v>
      </c>
      <c r="AG44" s="14">
        <f t="shared" si="0"/>
        <v>1</v>
      </c>
    </row>
    <row r="45" spans="1:33" x14ac:dyDescent="0.25">
      <c r="A45" s="11">
        <v>44</v>
      </c>
      <c r="B45" s="9" t="s">
        <v>191</v>
      </c>
      <c r="C45" s="10" t="s">
        <v>192</v>
      </c>
      <c r="D45" s="10" t="s">
        <v>82</v>
      </c>
      <c r="E45" s="10" t="s">
        <v>12</v>
      </c>
      <c r="F45" s="10" t="s">
        <v>121</v>
      </c>
      <c r="G45" s="10" t="s">
        <v>105</v>
      </c>
      <c r="H45" s="10">
        <v>2016</v>
      </c>
      <c r="I45" s="10" t="s">
        <v>13</v>
      </c>
      <c r="J45" s="10" t="s">
        <v>14</v>
      </c>
      <c r="K45" s="10" t="s">
        <v>106</v>
      </c>
      <c r="L45" s="10" t="s">
        <v>106</v>
      </c>
      <c r="M45" s="10" t="s">
        <v>17</v>
      </c>
      <c r="N45" s="11">
        <v>22</v>
      </c>
      <c r="O45" s="12">
        <f>IF(N45&lt;=20,N45,20)</f>
        <v>20</v>
      </c>
      <c r="P45" s="11">
        <v>25</v>
      </c>
      <c r="Q45" s="10"/>
      <c r="R45" s="10"/>
      <c r="S45" s="10"/>
      <c r="T45" s="11">
        <f>25-Q45</f>
        <v>25</v>
      </c>
      <c r="U45" s="11">
        <f>IF(P45&lt;=T45,P45,T45)</f>
        <v>25</v>
      </c>
      <c r="V45" s="12">
        <f>U45</f>
        <v>25</v>
      </c>
      <c r="W45" s="11">
        <v>7</v>
      </c>
      <c r="X45" s="12">
        <f>IF(W45&lt;=20,W45,20)</f>
        <v>7</v>
      </c>
      <c r="Y45" s="11">
        <v>25</v>
      </c>
      <c r="Z45" s="12">
        <f>IF(Y45&lt;=25,Y45,25)</f>
        <v>25</v>
      </c>
      <c r="AA45" s="11">
        <v>5</v>
      </c>
      <c r="AB45" s="12">
        <f>IF(AA45&lt;=10,AA45,10)</f>
        <v>5</v>
      </c>
      <c r="AC45" s="11">
        <v>84</v>
      </c>
      <c r="AD45" s="13" t="str">
        <f>IF(AC45&gt;=90,"Xuất sắc",(IF(AC45&gt;=80,"Tốt",IF(AC45&gt;=65,"Khá",IF(AC45&gt;=50,"Trung bình",IF(AC45&gt;=35,"Yếu","Kém"))))))</f>
        <v>Tốt</v>
      </c>
      <c r="AE45" s="12">
        <f>AB45+Z45+X45+V45+O45</f>
        <v>82</v>
      </c>
      <c r="AF45" s="12" t="str">
        <f>IF(AE45&gt;=90,"Xuất sắc",(IF(AE45&gt;=80,"Tốt",IF(AE45&gt;=65,"Khá",IF(AE45&gt;=50,"Trung bình",IF(AE45&gt;=35,"Yếu","Kém"))))))</f>
        <v>Tốt</v>
      </c>
      <c r="AG45" s="14">
        <f t="shared" si="0"/>
        <v>1</v>
      </c>
    </row>
  </sheetData>
  <autoFilter ref="A1:AG45"/>
  <sortState ref="A2:AF239">
    <sortCondition ref="K2:K239"/>
    <sortCondition ref="G2:G239"/>
    <sortCondition ref="B2:B2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 GTVT TP.HCM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To_Tuyen_Huan</dc:creator>
  <cp:lastModifiedBy>To_Tuyen_huan</cp:lastModifiedBy>
  <dcterms:created xsi:type="dcterms:W3CDTF">2020-11-01T11:05:02Z</dcterms:created>
  <dcterms:modified xsi:type="dcterms:W3CDTF">2020-11-05T07:45:12Z</dcterms:modified>
</cp:coreProperties>
</file>